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5.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6.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drawings/drawing7.xml" ContentType="application/vnd.openxmlformats-officedocument.drawing+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ate1904="1" codeName="ThisWorkbook"/>
  <mc:AlternateContent xmlns:mc="http://schemas.openxmlformats.org/markup-compatibility/2006">
    <mc:Choice Requires="x15">
      <x15ac:absPath xmlns:x15ac="http://schemas.microsoft.com/office/spreadsheetml/2010/11/ac" url="C:\Users\pelle\Dropbox\0-Ordi-Chantale\Documents\Travail\Ma boîte à outils\Namastats\"/>
    </mc:Choice>
  </mc:AlternateContent>
  <xr:revisionPtr revIDLastSave="0" documentId="13_ncr:1_{D2F3E99E-3FC6-48A6-A3CA-097FE7B7AB2C}" xr6:coauthVersionLast="47" xr6:coauthVersionMax="47" xr10:uidLastSave="{00000000-0000-0000-0000-000000000000}"/>
  <bookViews>
    <workbookView xWindow="-120" yWindow="-120" windowWidth="29040" windowHeight="15720" tabRatio="820" xr2:uid="{00000000-000D-0000-FFFF-FFFF00000000}"/>
  </bookViews>
  <sheets>
    <sheet name="Accueil" sheetId="94" r:id="rId1"/>
    <sheet name="Ga" sheetId="169" r:id="rId2"/>
    <sheet name="FB" sheetId="1" r:id="rId3"/>
    <sheet name="In" sheetId="168" r:id="rId4"/>
    <sheet name="X" sheetId="170" r:id="rId5"/>
    <sheet name="Rapports" sheetId="110" r:id="rId6"/>
    <sheet name="Listes" sheetId="176" state="hidden" r:id="rId7"/>
    <sheet name="Graphiques" sheetId="174" state="hidden" r:id="rId8"/>
  </sheets>
  <definedNames>
    <definedName name="_xlnm.Print_Titles" localSheetId="5">Rapports!$3:$7</definedName>
    <definedName name="ProdImageRech" localSheetId="1">INDEX(#REF!, MATCH(Ga!#REF!,#REF!,0))</definedName>
    <definedName name="ProdImageRech">INDEX(#REF!, MATCH(FB!#REF!,#REF!,0))</definedName>
    <definedName name="ProdImageRechIg" localSheetId="3">INDEX(#REF!, MATCH(In!#REF!,#REF!,0))</definedName>
    <definedName name="ProdImageRechTw" localSheetId="4">INDEX(#REF!, MATCH(X!#REF!,#REF!,0))</definedName>
    <definedName name="_xlnm.Print_Area" localSheetId="2">FB!$B$1:$R$36</definedName>
    <definedName name="_xlnm.Print_Area" localSheetId="1">Ga!$B$1:$R$22</definedName>
    <definedName name="_xlnm.Print_Area" localSheetId="3">In!$B$1:$R$26</definedName>
    <definedName name="_xlnm.Print_Area" localSheetId="5">Rapports!$C$8:$R$69</definedName>
    <definedName name="_xlnm.Print_Area" localSheetId="4">X!$B$1:$R$26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169" l="1"/>
  <c r="P5" i="169"/>
  <c r="O5" i="169"/>
  <c r="N5" i="169"/>
  <c r="M5" i="169"/>
  <c r="L5" i="169"/>
  <c r="K5" i="169"/>
  <c r="J5" i="169"/>
  <c r="I5" i="169"/>
  <c r="H5" i="169"/>
  <c r="G5" i="169"/>
  <c r="F5" i="169"/>
  <c r="Q7" i="169"/>
  <c r="P7" i="169"/>
  <c r="O7" i="169"/>
  <c r="N7" i="169"/>
  <c r="M7" i="169"/>
  <c r="L7" i="169"/>
  <c r="K7" i="169"/>
  <c r="J7" i="169"/>
  <c r="I7" i="169"/>
  <c r="H7" i="169"/>
  <c r="G7" i="169"/>
  <c r="F7" i="169"/>
  <c r="Q5" i="170"/>
  <c r="P5" i="170"/>
  <c r="O5" i="170"/>
  <c r="N5" i="170"/>
  <c r="M5" i="170"/>
  <c r="L5" i="170"/>
  <c r="K5" i="170"/>
  <c r="J5" i="170"/>
  <c r="I5" i="170"/>
  <c r="H5" i="170"/>
  <c r="G5" i="170"/>
  <c r="F5" i="170"/>
  <c r="Q5" i="168"/>
  <c r="P5" i="168"/>
  <c r="O5" i="168"/>
  <c r="N5" i="168"/>
  <c r="M5" i="168"/>
  <c r="L5" i="168"/>
  <c r="K5" i="168"/>
  <c r="J5" i="168"/>
  <c r="I5" i="168"/>
  <c r="H5" i="168"/>
  <c r="G5" i="168"/>
  <c r="F5" i="168"/>
  <c r="G21" i="169"/>
  <c r="G22" i="169" s="1"/>
  <c r="Q23" i="1"/>
  <c r="P23" i="1"/>
  <c r="O23" i="1"/>
  <c r="N23" i="1"/>
  <c r="M23" i="1"/>
  <c r="L23" i="1"/>
  <c r="K23" i="1"/>
  <c r="J23" i="1"/>
  <c r="I23" i="1"/>
  <c r="H23" i="1"/>
  <c r="G23" i="1"/>
  <c r="F23" i="1"/>
  <c r="H24" i="170" l="1"/>
  <c r="I24" i="170"/>
  <c r="J24" i="170"/>
  <c r="K24" i="170"/>
  <c r="L24" i="170"/>
  <c r="M24" i="170"/>
  <c r="N24" i="170"/>
  <c r="O24" i="170"/>
  <c r="P24" i="170"/>
  <c r="Q24" i="170"/>
  <c r="G24" i="170"/>
  <c r="Q12" i="170" l="1"/>
  <c r="P12" i="170"/>
  <c r="O12" i="170"/>
  <c r="N12" i="170"/>
  <c r="M12" i="170"/>
  <c r="L12" i="170"/>
  <c r="K12" i="170"/>
  <c r="J12" i="170"/>
  <c r="I12" i="170"/>
  <c r="H12" i="170"/>
  <c r="G12" i="170"/>
  <c r="G26" i="170"/>
  <c r="J18" i="168" l="1"/>
  <c r="K18" i="168"/>
  <c r="L18" i="168"/>
  <c r="M18" i="168"/>
  <c r="N18" i="168"/>
  <c r="O18" i="168"/>
  <c r="P18" i="168"/>
  <c r="Q18" i="168"/>
  <c r="G18" i="168"/>
  <c r="H17" i="168"/>
  <c r="H18" i="168" s="1"/>
  <c r="I17" i="168"/>
  <c r="J17" i="168"/>
  <c r="K17" i="168"/>
  <c r="L17" i="168"/>
  <c r="M17" i="168"/>
  <c r="N17" i="168"/>
  <c r="O17" i="168"/>
  <c r="P17" i="168"/>
  <c r="Q17" i="168"/>
  <c r="F17" i="168"/>
  <c r="G17" i="168"/>
  <c r="G27" i="1"/>
  <c r="I18" i="168" l="1"/>
  <c r="B2" i="176" l="1"/>
  <c r="T40" i="170"/>
  <c r="T37" i="170"/>
  <c r="T34" i="170"/>
  <c r="T31" i="170"/>
  <c r="T28" i="170"/>
  <c r="T25" i="170"/>
  <c r="T22" i="170"/>
  <c r="T19" i="170"/>
  <c r="T16" i="170"/>
  <c r="T13" i="170"/>
  <c r="T10" i="170"/>
  <c r="T7" i="170"/>
  <c r="T40" i="168"/>
  <c r="T37" i="168"/>
  <c r="T34" i="168"/>
  <c r="T31" i="168"/>
  <c r="T28" i="168"/>
  <c r="T25" i="168"/>
  <c r="T22" i="168"/>
  <c r="T19" i="168"/>
  <c r="T16" i="168"/>
  <c r="T13" i="168"/>
  <c r="T10" i="168"/>
  <c r="T7" i="168"/>
  <c r="T40" i="169"/>
  <c r="T37" i="169"/>
  <c r="T34" i="169"/>
  <c r="T31" i="169"/>
  <c r="T28" i="169"/>
  <c r="T25" i="169"/>
  <c r="T22" i="169"/>
  <c r="T19" i="169"/>
  <c r="T16" i="169"/>
  <c r="T13" i="169"/>
  <c r="T10" i="169"/>
  <c r="T7" i="169"/>
  <c r="T40" i="1"/>
  <c r="T37" i="1"/>
  <c r="T34" i="1"/>
  <c r="T31" i="1"/>
  <c r="T28" i="1"/>
  <c r="T25" i="1"/>
  <c r="T22" i="1"/>
  <c r="T19" i="1"/>
  <c r="T16" i="1"/>
  <c r="T13" i="1"/>
  <c r="T10" i="1"/>
  <c r="T7" i="1"/>
  <c r="Q10" i="169"/>
  <c r="P10" i="169"/>
  <c r="O10" i="169"/>
  <c r="N10" i="169"/>
  <c r="M10" i="169"/>
  <c r="L10" i="169"/>
  <c r="K10" i="169"/>
  <c r="J10" i="169"/>
  <c r="I10" i="169"/>
  <c r="H10" i="169"/>
  <c r="G10" i="169"/>
  <c r="Q30" i="169"/>
  <c r="P30" i="169"/>
  <c r="O30" i="169"/>
  <c r="N30" i="169"/>
  <c r="M30" i="169"/>
  <c r="L30" i="169"/>
  <c r="K30" i="169"/>
  <c r="J30" i="169"/>
  <c r="I30" i="169"/>
  <c r="H30" i="169"/>
  <c r="G30" i="169"/>
  <c r="Q28" i="169"/>
  <c r="P28" i="169"/>
  <c r="O28" i="169"/>
  <c r="N28" i="169"/>
  <c r="M28" i="169"/>
  <c r="L28" i="169"/>
  <c r="K28" i="169"/>
  <c r="J28" i="169"/>
  <c r="I28" i="169"/>
  <c r="H28" i="169"/>
  <c r="G28" i="169"/>
  <c r="Q26" i="169"/>
  <c r="P26" i="169"/>
  <c r="O26" i="169"/>
  <c r="N26" i="169"/>
  <c r="M26" i="169"/>
  <c r="L26" i="169"/>
  <c r="K26" i="169"/>
  <c r="J26" i="169"/>
  <c r="I26" i="169"/>
  <c r="H26" i="169"/>
  <c r="G26" i="169"/>
  <c r="Q24" i="169"/>
  <c r="P24" i="169"/>
  <c r="O24" i="169"/>
  <c r="N24" i="169"/>
  <c r="M24" i="169"/>
  <c r="L24" i="169"/>
  <c r="K24" i="169"/>
  <c r="J24" i="169"/>
  <c r="I24" i="169"/>
  <c r="H24" i="169"/>
  <c r="G24" i="169"/>
  <c r="Q16" i="169"/>
  <c r="P16" i="169"/>
  <c r="O16" i="169"/>
  <c r="N16" i="169"/>
  <c r="M16" i="169"/>
  <c r="L16" i="169"/>
  <c r="K16" i="169"/>
  <c r="J16" i="169"/>
  <c r="I16" i="169"/>
  <c r="H16" i="169"/>
  <c r="G16" i="169"/>
  <c r="Q14" i="169"/>
  <c r="P14" i="169"/>
  <c r="O14" i="169"/>
  <c r="N14" i="169"/>
  <c r="M14" i="169"/>
  <c r="L14" i="169"/>
  <c r="K14" i="169"/>
  <c r="J14" i="169"/>
  <c r="I14" i="169"/>
  <c r="H14" i="169"/>
  <c r="G14" i="169"/>
  <c r="Q32" i="169" l="1"/>
  <c r="P32" i="169"/>
  <c r="O32" i="169"/>
  <c r="N32" i="169"/>
  <c r="M32" i="169"/>
  <c r="L32" i="169"/>
  <c r="K32" i="169"/>
  <c r="G32" i="169"/>
  <c r="Q22" i="169"/>
  <c r="P22" i="169"/>
  <c r="O22" i="169"/>
  <c r="N22" i="169"/>
  <c r="M22" i="169"/>
  <c r="L22" i="169"/>
  <c r="K22" i="169"/>
  <c r="Q31" i="169"/>
  <c r="P31" i="169"/>
  <c r="O31" i="169"/>
  <c r="N31" i="169"/>
  <c r="M31" i="169"/>
  <c r="L31" i="169"/>
  <c r="K31" i="169"/>
  <c r="J31" i="169"/>
  <c r="I31" i="169"/>
  <c r="J32" i="169" s="1"/>
  <c r="H31" i="169"/>
  <c r="H32" i="169" s="1"/>
  <c r="G31" i="169"/>
  <c r="F31" i="169"/>
  <c r="Q21" i="169"/>
  <c r="P21" i="169"/>
  <c r="O21" i="169"/>
  <c r="N21" i="169"/>
  <c r="M21" i="169"/>
  <c r="L21" i="169"/>
  <c r="K21" i="169"/>
  <c r="J21" i="169"/>
  <c r="I21" i="169"/>
  <c r="H21" i="169"/>
  <c r="H22" i="169" s="1"/>
  <c r="F21" i="169"/>
  <c r="I11" i="169"/>
  <c r="I12" i="169" s="1"/>
  <c r="J11" i="169"/>
  <c r="K11" i="169"/>
  <c r="K12" i="169" s="1"/>
  <c r="L11" i="169"/>
  <c r="M11" i="169"/>
  <c r="N11" i="169"/>
  <c r="O11" i="169"/>
  <c r="P11" i="169"/>
  <c r="Q11" i="169"/>
  <c r="F11" i="169"/>
  <c r="G11" i="169"/>
  <c r="H11" i="169"/>
  <c r="P12" i="169" l="1"/>
  <c r="H12" i="169"/>
  <c r="I22" i="169"/>
  <c r="G12" i="169"/>
  <c r="Q12" i="169"/>
  <c r="M12" i="169"/>
  <c r="O12" i="169"/>
  <c r="N12" i="169"/>
  <c r="L12" i="169"/>
  <c r="I32" i="169"/>
  <c r="J22" i="169"/>
  <c r="J12" i="169"/>
  <c r="F2" i="1"/>
  <c r="B3" i="176"/>
  <c r="B4" i="176"/>
  <c r="B5" i="176"/>
  <c r="B6" i="176"/>
  <c r="B7" i="176"/>
  <c r="B8" i="176"/>
  <c r="B9" i="176"/>
  <c r="B10" i="176"/>
  <c r="B11" i="176"/>
  <c r="B12" i="176"/>
  <c r="B13" i="176"/>
  <c r="Q5" i="1"/>
  <c r="P5" i="1"/>
  <c r="O5" i="1"/>
  <c r="N5" i="1"/>
  <c r="M5" i="1"/>
  <c r="L5" i="1"/>
  <c r="K5" i="1"/>
  <c r="J5" i="1"/>
  <c r="I5" i="1"/>
  <c r="H5" i="1"/>
  <c r="G5" i="1"/>
  <c r="F5" i="1"/>
  <c r="H29" i="1"/>
  <c r="D2" i="176" l="1"/>
  <c r="C5" i="110"/>
  <c r="F2" i="170"/>
  <c r="F2" i="169"/>
  <c r="F2" i="168"/>
  <c r="Q26" i="170"/>
  <c r="P26" i="170"/>
  <c r="O26" i="170"/>
  <c r="N26" i="170"/>
  <c r="M26" i="170"/>
  <c r="L26" i="170"/>
  <c r="K26" i="170"/>
  <c r="J26" i="170"/>
  <c r="I26" i="170"/>
  <c r="H26" i="170"/>
  <c r="Q22" i="170"/>
  <c r="P22" i="170"/>
  <c r="O22" i="170"/>
  <c r="N22" i="170"/>
  <c r="M22" i="170"/>
  <c r="L22" i="170"/>
  <c r="K22" i="170"/>
  <c r="J22" i="170"/>
  <c r="I22" i="170"/>
  <c r="H22" i="170"/>
  <c r="G22" i="170"/>
  <c r="Q20" i="170"/>
  <c r="P20" i="170"/>
  <c r="O20" i="170"/>
  <c r="N20" i="170"/>
  <c r="M20" i="170"/>
  <c r="L20" i="170"/>
  <c r="K20" i="170"/>
  <c r="J20" i="170"/>
  <c r="I20" i="170"/>
  <c r="H20" i="170"/>
  <c r="G20" i="170"/>
  <c r="Q18" i="170"/>
  <c r="P18" i="170"/>
  <c r="O18" i="170"/>
  <c r="N18" i="170"/>
  <c r="M18" i="170"/>
  <c r="L18" i="170"/>
  <c r="K18" i="170"/>
  <c r="J18" i="170"/>
  <c r="I18" i="170"/>
  <c r="H18" i="170"/>
  <c r="G18" i="170"/>
  <c r="Q16" i="170"/>
  <c r="P16" i="170"/>
  <c r="O16" i="170"/>
  <c r="N16" i="170"/>
  <c r="M16" i="170"/>
  <c r="L16" i="170"/>
  <c r="K16" i="170"/>
  <c r="J16" i="170"/>
  <c r="I16" i="170"/>
  <c r="H16" i="170"/>
  <c r="G16" i="170"/>
  <c r="Q14" i="170"/>
  <c r="P14" i="170"/>
  <c r="O14" i="170"/>
  <c r="N14" i="170"/>
  <c r="M14" i="170"/>
  <c r="L14" i="170"/>
  <c r="K14" i="170"/>
  <c r="J14" i="170"/>
  <c r="I14" i="170"/>
  <c r="H14" i="170"/>
  <c r="G14" i="170"/>
  <c r="Q10" i="170"/>
  <c r="P10" i="170"/>
  <c r="O10" i="170"/>
  <c r="N10" i="170"/>
  <c r="M10" i="170"/>
  <c r="L10" i="170"/>
  <c r="K10" i="170"/>
  <c r="J10" i="170"/>
  <c r="I10" i="170"/>
  <c r="H10" i="170"/>
  <c r="G10" i="170"/>
  <c r="Q8" i="170"/>
  <c r="P8" i="170"/>
  <c r="O8" i="170"/>
  <c r="N8" i="170"/>
  <c r="M8" i="170"/>
  <c r="L8" i="170"/>
  <c r="K8" i="170"/>
  <c r="J8" i="170"/>
  <c r="I8" i="170"/>
  <c r="H8" i="170"/>
  <c r="G8" i="170"/>
  <c r="Q20" i="169"/>
  <c r="P20" i="169"/>
  <c r="O20" i="169"/>
  <c r="N20" i="169"/>
  <c r="M20" i="169"/>
  <c r="L20" i="169"/>
  <c r="K20" i="169"/>
  <c r="J20" i="169"/>
  <c r="I20" i="169"/>
  <c r="H20" i="169"/>
  <c r="G20" i="169"/>
  <c r="Q18" i="169"/>
  <c r="P18" i="169"/>
  <c r="O18" i="169"/>
  <c r="N18" i="169"/>
  <c r="M18" i="169"/>
  <c r="L18" i="169"/>
  <c r="K18" i="169"/>
  <c r="J18" i="169"/>
  <c r="I18" i="169"/>
  <c r="H18" i="169"/>
  <c r="G18" i="169"/>
  <c r="Q8" i="169"/>
  <c r="P8" i="169"/>
  <c r="O8" i="169"/>
  <c r="N8" i="169"/>
  <c r="M8" i="169"/>
  <c r="L8" i="169"/>
  <c r="K8" i="169"/>
  <c r="J8" i="169"/>
  <c r="I8" i="169"/>
  <c r="H8" i="169"/>
  <c r="G8" i="169"/>
  <c r="Q26" i="168"/>
  <c r="P26" i="168"/>
  <c r="O26" i="168"/>
  <c r="N26" i="168"/>
  <c r="M26" i="168"/>
  <c r="L26" i="168"/>
  <c r="K26" i="168"/>
  <c r="J26" i="168"/>
  <c r="I26" i="168"/>
  <c r="H26" i="168"/>
  <c r="G26" i="168"/>
  <c r="M24" i="168"/>
  <c r="G24" i="168"/>
  <c r="Q22" i="168"/>
  <c r="P22" i="168"/>
  <c r="O22" i="168"/>
  <c r="N22" i="168"/>
  <c r="M22" i="168"/>
  <c r="L22" i="168"/>
  <c r="K22" i="168"/>
  <c r="J22" i="168"/>
  <c r="I22" i="168"/>
  <c r="H22" i="168"/>
  <c r="G22" i="168"/>
  <c r="Q20" i="168"/>
  <c r="P20" i="168"/>
  <c r="O20" i="168"/>
  <c r="N20" i="168"/>
  <c r="M20" i="168"/>
  <c r="L20" i="168"/>
  <c r="K20" i="168"/>
  <c r="J20" i="168"/>
  <c r="I20" i="168"/>
  <c r="H20" i="168"/>
  <c r="G20" i="168"/>
  <c r="Q16" i="168"/>
  <c r="P16" i="168"/>
  <c r="O16" i="168"/>
  <c r="N16" i="168"/>
  <c r="M16" i="168"/>
  <c r="L16" i="168"/>
  <c r="K16" i="168"/>
  <c r="J16" i="168"/>
  <c r="I16" i="168"/>
  <c r="H16" i="168"/>
  <c r="G16" i="168"/>
  <c r="Q14" i="168"/>
  <c r="P14" i="168"/>
  <c r="O14" i="168"/>
  <c r="N14" i="168"/>
  <c r="M14" i="168"/>
  <c r="L14" i="168"/>
  <c r="K14" i="168"/>
  <c r="J14" i="168"/>
  <c r="I14" i="168"/>
  <c r="H14" i="168"/>
  <c r="G14" i="168"/>
  <c r="O12" i="168"/>
  <c r="H12" i="168"/>
  <c r="Q10" i="168"/>
  <c r="P10" i="168"/>
  <c r="O10" i="168"/>
  <c r="N10" i="168"/>
  <c r="M10" i="168"/>
  <c r="L10" i="168"/>
  <c r="K10" i="168"/>
  <c r="J10" i="168"/>
  <c r="I10" i="168"/>
  <c r="H10" i="168"/>
  <c r="G10" i="168"/>
  <c r="Q8" i="168"/>
  <c r="P8" i="168"/>
  <c r="O8" i="168"/>
  <c r="N8" i="168"/>
  <c r="M8" i="168"/>
  <c r="L8" i="168"/>
  <c r="K8" i="168"/>
  <c r="J8" i="168"/>
  <c r="I8" i="168"/>
  <c r="H8" i="168"/>
  <c r="G8" i="168"/>
  <c r="P44" i="110" l="1"/>
  <c r="P17" i="110"/>
  <c r="G17" i="110"/>
  <c r="J12" i="110"/>
  <c r="G12" i="110"/>
  <c r="K12" i="110"/>
  <c r="K63" i="110"/>
  <c r="G63" i="110"/>
  <c r="D59" i="110"/>
  <c r="Q59" i="110"/>
  <c r="N59" i="110"/>
  <c r="P59" i="110"/>
  <c r="M59" i="110"/>
  <c r="Q63" i="110"/>
  <c r="K59" i="110"/>
  <c r="P63" i="110"/>
  <c r="J59" i="110"/>
  <c r="N63" i="110"/>
  <c r="H59" i="110"/>
  <c r="M63" i="110"/>
  <c r="G59" i="110"/>
  <c r="E59" i="110"/>
  <c r="J63" i="110"/>
  <c r="H63" i="110"/>
  <c r="E63" i="110"/>
  <c r="D63" i="110"/>
  <c r="D44" i="110"/>
  <c r="P48" i="110"/>
  <c r="M48" i="110"/>
  <c r="M44" i="110"/>
  <c r="J48" i="110"/>
  <c r="G48" i="110"/>
  <c r="D48" i="110"/>
  <c r="J17" i="110"/>
  <c r="Q44" i="110"/>
  <c r="K29" i="110"/>
  <c r="E12" i="110"/>
  <c r="P12" i="110"/>
  <c r="E29" i="110"/>
  <c r="M12" i="110"/>
  <c r="P33" i="110"/>
  <c r="N44" i="110"/>
  <c r="H29" i="110"/>
  <c r="M33" i="110"/>
  <c r="K44" i="110"/>
  <c r="J33" i="110"/>
  <c r="H44" i="110"/>
  <c r="Q17" i="110"/>
  <c r="G33" i="110"/>
  <c r="E44" i="110"/>
  <c r="N17" i="110"/>
  <c r="Q48" i="110"/>
  <c r="E17" i="110"/>
  <c r="N29" i="110"/>
  <c r="D33" i="110"/>
  <c r="Q33" i="110"/>
  <c r="K17" i="110"/>
  <c r="J29" i="110"/>
  <c r="G44" i="110"/>
  <c r="H12" i="110"/>
  <c r="P29" i="110"/>
  <c r="D12" i="110"/>
  <c r="N33" i="110"/>
  <c r="H17" i="110"/>
  <c r="M29" i="110"/>
  <c r="N48" i="110"/>
  <c r="Q12" i="110"/>
  <c r="E48" i="110"/>
  <c r="D29" i="110"/>
  <c r="K48" i="110"/>
  <c r="E33" i="110"/>
  <c r="N12" i="110"/>
  <c r="J44" i="110"/>
  <c r="H48" i="110"/>
  <c r="Q29" i="110"/>
  <c r="M17" i="110"/>
  <c r="D17" i="110"/>
  <c r="E22" i="110"/>
  <c r="E37" i="110"/>
  <c r="E67" i="110"/>
  <c r="E52" i="110"/>
  <c r="G29" i="110"/>
  <c r="O24" i="168"/>
  <c r="P24" i="168"/>
  <c r="Q24" i="168"/>
  <c r="K24" i="168"/>
  <c r="N24" i="168"/>
  <c r="H24" i="168"/>
  <c r="P12" i="168"/>
  <c r="I24" i="168"/>
  <c r="Q12" i="168"/>
  <c r="J24" i="168"/>
  <c r="L12" i="168"/>
  <c r="L24" i="168"/>
  <c r="I12" i="168"/>
  <c r="J12" i="168"/>
  <c r="G12" i="168"/>
  <c r="K12" i="168"/>
  <c r="M12" i="168"/>
  <c r="N12" i="168"/>
  <c r="J27" i="1"/>
  <c r="G32" i="1"/>
  <c r="H8" i="1"/>
  <c r="I8" i="1"/>
  <c r="J8" i="1"/>
  <c r="K8" i="1"/>
  <c r="L8" i="1"/>
  <c r="M8" i="1"/>
  <c r="N8" i="1"/>
  <c r="O8" i="1"/>
  <c r="P8" i="1"/>
  <c r="Q8" i="1"/>
  <c r="G8" i="1"/>
  <c r="H10" i="1"/>
  <c r="I10" i="1"/>
  <c r="J10" i="1"/>
  <c r="K10" i="1"/>
  <c r="L10" i="1"/>
  <c r="M10" i="1"/>
  <c r="N10" i="1"/>
  <c r="O10" i="1"/>
  <c r="P10" i="1"/>
  <c r="Q10" i="1"/>
  <c r="G10" i="1"/>
  <c r="H14" i="1"/>
  <c r="I14" i="1"/>
  <c r="J14" i="1"/>
  <c r="K14" i="1"/>
  <c r="L14" i="1"/>
  <c r="M14" i="1"/>
  <c r="N14" i="1"/>
  <c r="O14" i="1"/>
  <c r="P14" i="1"/>
  <c r="Q14" i="1"/>
  <c r="G14" i="1"/>
  <c r="H16" i="1"/>
  <c r="I16" i="1"/>
  <c r="J16" i="1"/>
  <c r="K16" i="1"/>
  <c r="L16" i="1"/>
  <c r="M16" i="1"/>
  <c r="N16" i="1"/>
  <c r="O16" i="1"/>
  <c r="P16" i="1"/>
  <c r="Q16" i="1"/>
  <c r="G16" i="1"/>
  <c r="H18" i="1"/>
  <c r="I18" i="1"/>
  <c r="J18" i="1"/>
  <c r="K18" i="1"/>
  <c r="L18" i="1"/>
  <c r="M18" i="1"/>
  <c r="N18" i="1"/>
  <c r="O18" i="1"/>
  <c r="P18" i="1"/>
  <c r="Q18" i="1"/>
  <c r="G18" i="1"/>
  <c r="H20" i="1"/>
  <c r="I20" i="1"/>
  <c r="J20" i="1"/>
  <c r="K20" i="1"/>
  <c r="L20" i="1"/>
  <c r="M20" i="1"/>
  <c r="N20" i="1"/>
  <c r="O20" i="1"/>
  <c r="P20" i="1"/>
  <c r="Q20" i="1"/>
  <c r="G20" i="1"/>
  <c r="H22" i="1"/>
  <c r="I22" i="1"/>
  <c r="J22" i="1"/>
  <c r="K22" i="1"/>
  <c r="L22" i="1"/>
  <c r="M22" i="1"/>
  <c r="N22" i="1"/>
  <c r="O22" i="1"/>
  <c r="P22" i="1"/>
  <c r="Q22" i="1"/>
  <c r="G22" i="1"/>
  <c r="H26" i="1"/>
  <c r="I26" i="1"/>
  <c r="J26" i="1"/>
  <c r="K26" i="1"/>
  <c r="L26" i="1"/>
  <c r="M26" i="1"/>
  <c r="N26" i="1"/>
  <c r="O26" i="1"/>
  <c r="P26" i="1"/>
  <c r="Q26" i="1"/>
  <c r="G26" i="1"/>
  <c r="H32" i="1"/>
  <c r="I32" i="1"/>
  <c r="J32" i="1"/>
  <c r="K32" i="1"/>
  <c r="L32" i="1"/>
  <c r="M32" i="1"/>
  <c r="N32" i="1"/>
  <c r="O32" i="1"/>
  <c r="P32" i="1"/>
  <c r="Q32" i="1"/>
  <c r="H34" i="1"/>
  <c r="I34" i="1"/>
  <c r="J34" i="1"/>
  <c r="K34" i="1"/>
  <c r="L34" i="1"/>
  <c r="M34" i="1"/>
  <c r="N34" i="1"/>
  <c r="O34" i="1"/>
  <c r="P34" i="1"/>
  <c r="Q34" i="1"/>
  <c r="G34" i="1"/>
  <c r="H33" i="110" s="1"/>
  <c r="H36" i="1"/>
  <c r="I36" i="1"/>
  <c r="J36" i="1"/>
  <c r="K36" i="1"/>
  <c r="L36" i="1"/>
  <c r="M36" i="1"/>
  <c r="N36" i="1"/>
  <c r="O36" i="1"/>
  <c r="P36" i="1"/>
  <c r="Q36" i="1"/>
  <c r="G36" i="1"/>
  <c r="K33" i="110" s="1"/>
  <c r="N12" i="1" l="1"/>
  <c r="Q12" i="1"/>
  <c r="P12" i="1"/>
  <c r="M12" i="1"/>
  <c r="O12" i="1"/>
  <c r="L12" i="1"/>
  <c r="G12" i="1"/>
  <c r="K12" i="1"/>
  <c r="H12" i="1"/>
  <c r="J12" i="1"/>
  <c r="I12" i="1"/>
  <c r="Q29" i="1"/>
  <c r="P29" i="1"/>
  <c r="O29" i="1"/>
  <c r="N29" i="1"/>
  <c r="M29" i="1"/>
  <c r="L29" i="1"/>
  <c r="K29" i="1"/>
  <c r="J29" i="1"/>
  <c r="I29" i="1"/>
  <c r="G29" i="1"/>
  <c r="F29" i="1"/>
  <c r="Q27" i="1"/>
  <c r="P27" i="1"/>
  <c r="O27" i="1"/>
  <c r="N27" i="1"/>
  <c r="M27" i="1"/>
  <c r="L27" i="1"/>
  <c r="K27" i="1"/>
  <c r="I27" i="1"/>
  <c r="H27" i="1"/>
  <c r="F27" i="1"/>
  <c r="I24" i="1"/>
  <c r="Q24" i="1" l="1"/>
  <c r="O24" i="1"/>
  <c r="O28" i="1"/>
  <c r="Q28" i="1"/>
  <c r="Q30" i="1"/>
  <c r="I28" i="1"/>
  <c r="M30" i="1"/>
  <c r="I30" i="1"/>
  <c r="L24" i="1"/>
  <c r="L28" i="1"/>
  <c r="L30" i="1"/>
  <c r="O30" i="1"/>
  <c r="P30" i="1"/>
  <c r="G28" i="1"/>
  <c r="G30" i="1"/>
  <c r="H24" i="1"/>
  <c r="H28" i="1"/>
  <c r="H30" i="1"/>
  <c r="G24" i="1"/>
  <c r="J24" i="1"/>
  <c r="J28" i="1"/>
  <c r="J30" i="1"/>
  <c r="K24" i="1"/>
  <c r="K28" i="1"/>
  <c r="K30" i="1"/>
  <c r="M24" i="1"/>
  <c r="M28" i="1"/>
  <c r="N24" i="1"/>
  <c r="N28" i="1"/>
  <c r="N30" i="1"/>
  <c r="P24" i="1"/>
  <c r="P28" i="1"/>
</calcChain>
</file>

<file path=xl/sharedStrings.xml><?xml version="1.0" encoding="utf-8"?>
<sst xmlns="http://schemas.openxmlformats.org/spreadsheetml/2006/main" count="557" uniqueCount="178">
  <si>
    <t>Nombre de publications</t>
  </si>
  <si>
    <t>Taux d'engagement moyen</t>
  </si>
  <si>
    <t>Nombre de tweets</t>
  </si>
  <si>
    <t>Nombre d'impressions</t>
  </si>
  <si>
    <t>Nombre de clics</t>
  </si>
  <si>
    <t>Nombre de réponses</t>
  </si>
  <si>
    <t>Abonnés</t>
  </si>
  <si>
    <t xml:space="preserve">https://www.facebook.com/ChantPelletier/ </t>
  </si>
  <si>
    <t>LinkedIn :</t>
  </si>
  <si>
    <t>Page Facebook :</t>
  </si>
  <si>
    <t>https://www.linkedin.com/in/chantalepelletier/</t>
  </si>
  <si>
    <t xml:space="preserve">Twitter : </t>
  </si>
  <si>
    <t>https://twitter.com/ChantPelletier</t>
  </si>
  <si>
    <t xml:space="preserve">Courriel : </t>
  </si>
  <si>
    <t>ecrire@chantalepelletier.com</t>
  </si>
  <si>
    <t>Nombre de commentaires</t>
  </si>
  <si>
    <t>Nombre de retweets</t>
  </si>
  <si>
    <t>Nombre de j'aime</t>
  </si>
  <si>
    <t>Visites du profil</t>
  </si>
  <si>
    <t>Vues de vidéos</t>
  </si>
  <si>
    <t>Site web :</t>
  </si>
  <si>
    <t>Toutes les données incluses dans des cellules de couleurs (jaunes, vertes, rouges ou grises) vont se calculer automatiquement. Vous ne devez pas les remplir.</t>
  </si>
  <si>
    <t>-</t>
  </si>
  <si>
    <t>Ajout de Pinterest, LinkedIn et Google Analytics.</t>
  </si>
  <si>
    <t>Améliorations nombreuses dans la mise en page, notamment lorsque les données sont encore inexistantes.</t>
  </si>
  <si>
    <t>Améliorations nombreuses et mise à jour dans les tutoriels.</t>
  </si>
  <si>
    <t>https://chantalepelletier.com</t>
  </si>
  <si>
    <t>Nouveautés</t>
  </si>
  <si>
    <t>Corrections mineures dans le tutoriel de Facebook.</t>
  </si>
  <si>
    <t>Autres corrections mineures d'affichage.</t>
  </si>
  <si>
    <t>Corrections majeures dans le tutoriel de Facebook.</t>
  </si>
  <si>
    <t>Modification de l'affichage du titre dans les rapports mensuels.</t>
  </si>
  <si>
    <t>Corrections mineures dans le tutoriel Pinterest.</t>
  </si>
  <si>
    <t>Ajout du point 11. Taux d'engagement moyen avec vos publications (sans les clics) dans Facebook.</t>
  </si>
  <si>
    <t>Corrections  majeures dans le tutoriel YouTube.</t>
  </si>
  <si>
    <t>Changement de 2018 à 2019 dans les dates.</t>
  </si>
  <si>
    <t>12 avril 2019 - Version 3</t>
  </si>
  <si>
    <t>24 mars 2018 - Version 2.2</t>
  </si>
  <si>
    <t>20 mars 2018 - Version 2</t>
  </si>
  <si>
    <t>Corrections  majeures dans les statistiques et le tutoriel de LinkedIn.</t>
  </si>
  <si>
    <t>Modification des résultats des cellules qui expriment une différence de pourcentage en pp (point de pourcentage) plutôt qu'en % (pourcentage).</t>
  </si>
  <si>
    <t>29 août 2019 - Version 3.1</t>
  </si>
  <si>
    <t>Nombre de stories</t>
  </si>
  <si>
    <t>Ajout d'une feuille distincte (voir Sto, en jaune) pour cumuler les statistiques sur les stories dans Facebook et Instagram.</t>
  </si>
  <si>
    <t>19 novembre 2019 - Version 4</t>
  </si>
  <si>
    <t>Taux d'engagement (avec clics)</t>
  </si>
  <si>
    <t>Taux d'engagement (sans clics)</t>
  </si>
  <si>
    <t>Mise à jour des tableaux de bord de janvier à décembre pour ajouter les stories.</t>
  </si>
  <si>
    <t>Cumul automatique des statistiques des stories dans les feuilles de Facebook (FB) et d'Instagram (In).</t>
  </si>
  <si>
    <t>Corrections mineures : orthographe, mise en page.</t>
  </si>
  <si>
    <t>https://www.youtube.com/c/chantalepelletier</t>
  </si>
  <si>
    <t>4 février 2020 - Version 4.01</t>
  </si>
  <si>
    <t>Changement d'année dans les mois pour chaque feuille de médias sociaux.</t>
  </si>
  <si>
    <t>7 février 2020 - Version 4.1</t>
  </si>
  <si>
    <t>Corrections majeures de la feuille de Pinterest à la suite des changements apportées sur le site de Pinterest, dans l'espace Analytics.</t>
  </si>
  <si>
    <t>Corrections majeures de la feuille de YouTube à la suite des changements apportées sur le site de YouTube, dans l'espace Analytics.</t>
  </si>
  <si>
    <t>25 mai 2020 - Version 4.2</t>
  </si>
  <si>
    <t>Correction de graphiques de YouTube qui ne correspondaient pas au bon indicateur dans les résumés par mois.</t>
  </si>
  <si>
    <t>25 août 2020 - 4.3</t>
  </si>
  <si>
    <t>Retrait des tutoriels de Squarelovin pour accéder aux statistiques d'Instagram (car l'outil gratuit Squarelovin n'est plus disponible).</t>
  </si>
  <si>
    <t>26 août 2020 - 4.4</t>
  </si>
  <si>
    <t>Ajustement des statistiques et des tutoriels pour Instagram afin de pallier au retrait des statistiques qui étaient auparavant fournies pas SquareLovin.</t>
  </si>
  <si>
    <t>27 août 2020 - 4.5</t>
  </si>
  <si>
    <t>Intégration des statistiques des stories directement dans le classeur de Facebook.</t>
  </si>
  <si>
    <t>Suppression de la feuille de calcul des stories, qui était devenue obsolète puisque les stories sont intégrées dans les classeurs de FB et Instagram.</t>
  </si>
  <si>
    <t>27 octobre 2020 - 4.6</t>
  </si>
  <si>
    <t>Mise à jour de certaines captures d'écran pour Facebook, pour refléter la nouvelle interface de Facebook.</t>
  </si>
  <si>
    <t xml:space="preserve">Chaîne YouTube : </t>
  </si>
  <si>
    <t>Août 2021 - Version 5</t>
  </si>
  <si>
    <t>Nombre de publications total pendant la période</t>
  </si>
  <si>
    <t>Nombre de partages</t>
  </si>
  <si>
    <t>Mises à jour mineures de tous les tutoriels.</t>
  </si>
  <si>
    <t>Ajout de TikTok.</t>
  </si>
  <si>
    <t>Mise à jour complète de l'entrée de données pour Instagram.</t>
  </si>
  <si>
    <t>Mise à jour complète de l'entrée de données pour Facebook, pour tenir compte des nouvelles pages.</t>
  </si>
  <si>
    <t>Rafraichissement du visuel.</t>
  </si>
  <si>
    <t>Couverture totale</t>
  </si>
  <si>
    <t>Réactions / Commentaires / Partages</t>
  </si>
  <si>
    <t>Mentions J'aime</t>
  </si>
  <si>
    <t>Commentaires</t>
  </si>
  <si>
    <t>Interactions sur les stories</t>
  </si>
  <si>
    <t>Abonnements résultants</t>
  </si>
  <si>
    <t>Ces feuilles correspondent à sept médias sociaux ainsi qu'à Google Analytics. C'est dans ces feuilles que vous faites votre entrée de données.</t>
  </si>
  <si>
    <t>Contact</t>
  </si>
  <si>
    <t>Août 2022 - Version 6.1</t>
  </si>
  <si>
    <t>couleurtitre</t>
  </si>
  <si>
    <t>fondRS</t>
  </si>
  <si>
    <t>Tableau de bord des réseaux sociaux</t>
  </si>
  <si>
    <t>Nombre</t>
  </si>
  <si>
    <t>Variation</t>
  </si>
  <si>
    <t>Nombre d'abonnés
(à la fin de la période)</t>
  </si>
  <si>
    <t>Nombre de stories (total)</t>
  </si>
  <si>
    <t>Nombre de publications 
pendant la période</t>
  </si>
  <si>
    <t xml:space="preserve"> Engagement total 
sans les clics</t>
  </si>
  <si>
    <t>Nombre de 
commentaires</t>
  </si>
  <si>
    <t>Tableau de données</t>
  </si>
  <si>
    <t>Nombre de réactions (J'aime, J'adore, Haha, etc.)</t>
  </si>
  <si>
    <t>Stories - Nombre d'interactions (total)</t>
  </si>
  <si>
    <t>Stories - Nombre de vues uniques (total)</t>
  </si>
  <si>
    <t>Taux d'engagement moyen sur la portée (avec clics)</t>
  </si>
  <si>
    <t>Taux d'engagement moyen sur la portée (sans clics)</t>
  </si>
  <si>
    <t>Nombre de mentions J'aime</t>
  </si>
  <si>
    <t>Nom de l'organisation</t>
  </si>
  <si>
    <t>Inscrivez ici le nom de l'organisation pour laquelle les statistiques sont compilées. Le nom sera affiché partout où c'est nécessaire.</t>
  </si>
  <si>
    <t>Comment utiliser Namastats :</t>
  </si>
  <si>
    <t>Ajout d'une case de constats mensuels sous chaque tableau de données pour tous les réseaux sociaux.</t>
  </si>
  <si>
    <t>Couverture totale (vues uniques)</t>
  </si>
  <si>
    <t>Nombre d'abonnés 
(à la fin de la période)</t>
  </si>
  <si>
    <t xml:space="preserve">Visites du profil </t>
  </si>
  <si>
    <t>Nombre de J'aime</t>
  </si>
  <si>
    <t xml:space="preserve">Vues de vidéos </t>
  </si>
  <si>
    <r>
      <t xml:space="preserve">Le tableau de bord qui facilite la compilation et l'analyse des statistiques des réseaux sociaux.
</t>
    </r>
    <r>
      <rPr>
        <b/>
        <i/>
        <sz val="16"/>
        <color theme="1"/>
        <rFont val="Calibri"/>
        <family val="2"/>
        <scheme val="minor"/>
      </rPr>
      <t>Simple - Abordable - Sans frustration</t>
    </r>
  </si>
  <si>
    <t>Refonte complète de l'interface : les tutoriels sont maintenant en format vidéo, et accessibles sur un site web dédié, avec accès personnalisé.</t>
  </si>
  <si>
    <t>Révision complète de tous les tutoriels. Enregistrement en format vidéo.</t>
  </si>
  <si>
    <t>Refonte des rapports pour ajouter la case des constats pour chaque réseau social.</t>
  </si>
  <si>
    <t>Observations</t>
  </si>
  <si>
    <t>Dans les feuilles d'entrée de données, vous trouverez des liens vers les tutoriels vidéos qui vous aideront à comprendre où trouver les statistiques.</t>
  </si>
  <si>
    <r>
      <t xml:space="preserve">Couverture </t>
    </r>
    <r>
      <rPr>
        <sz val="8"/>
        <rFont val="Calibri Light"/>
        <family val="2"/>
        <scheme val="major"/>
      </rPr>
      <t>(vues uniques)</t>
    </r>
    <r>
      <rPr>
        <sz val="10"/>
        <rFont val="Calibri Light"/>
        <family val="2"/>
        <scheme val="major"/>
      </rPr>
      <t xml:space="preserve"> totale  (organique + boost)</t>
    </r>
  </si>
  <si>
    <r>
      <t xml:space="preserve">Couverture </t>
    </r>
    <r>
      <rPr>
        <sz val="8"/>
        <rFont val="Calibri Light"/>
        <family val="2"/>
        <scheme val="major"/>
      </rPr>
      <t xml:space="preserve">(vues uniques) </t>
    </r>
    <r>
      <rPr>
        <sz val="10"/>
        <rFont val="Calibri Light"/>
        <family val="2"/>
        <scheme val="major"/>
      </rPr>
      <t xml:space="preserve">organique </t>
    </r>
  </si>
  <si>
    <r>
      <t>Couverture</t>
    </r>
    <r>
      <rPr>
        <sz val="8"/>
        <rFont val="Calibri Light"/>
        <family val="2"/>
        <scheme val="major"/>
      </rPr>
      <t xml:space="preserve"> (vues uniques)</t>
    </r>
    <r>
      <rPr>
        <sz val="10"/>
        <rFont val="Calibri Light"/>
        <family val="2"/>
        <scheme val="major"/>
      </rPr>
      <t xml:space="preserve"> payée (boosts)</t>
    </r>
  </si>
  <si>
    <t>CHOISIR</t>
  </si>
  <si>
    <t>Choix dans rapport</t>
  </si>
  <si>
    <t>Stories - Nombre de vues</t>
  </si>
  <si>
    <t>Stories - Nombre d'interactions</t>
  </si>
  <si>
    <t>Stories - Nombre</t>
  </si>
  <si>
    <t>fondrs</t>
  </si>
  <si>
    <r>
      <t xml:space="preserve">Nous sommes conscients que la présentation de statistiques seules ne permet pas de comprendre pleinement les événements sur le terrain. Par conséquent, cette case vous permet de fournir des observations concises pour ce réseau social pour le mois en cours, afin d'aider vos lecteurs à mieux comprendre les variations statistiques. N'oubliez pas de supprimer cette explication. Nous rapporterons ces observations dans la section "Observations" de votre rapport mensuel afin d'apporter un éclairage supplémentaire sur les variations statistiques observées. 
</t>
    </r>
    <r>
      <rPr>
        <b/>
        <sz val="9"/>
        <color theme="1"/>
        <rFont val="Calibri"/>
        <family val="2"/>
        <scheme val="minor"/>
      </rPr>
      <t>Si vous n'avez aucune observation, veuillez retirer cette explication. Dans le cas contraire, elle apparaîtra dans votre rapport.</t>
    </r>
  </si>
  <si>
    <t>La feuille jaune intitulée "Rapports" vous permet d'afficher tous les rapports mensuels dans un gabarit  préalablement créé. Il suffit de choisir votre mois.</t>
  </si>
  <si>
    <t>Vous n'avez rien à ajouter dans la feuille jaune. Les rapports vont se créer automatiquement. Il vous suffit de les imprimer en PDF une fois que vos données sont inscrites.</t>
  </si>
  <si>
    <t>Taux de rebond - Total site</t>
  </si>
  <si>
    <t>Nb. de sessions - Total site</t>
  </si>
  <si>
    <t>Nb. d'évènements - Total site</t>
  </si>
  <si>
    <t>Taux d'engagement - Total site</t>
  </si>
  <si>
    <t>% sessions - Visiteurs RS</t>
  </si>
  <si>
    <t>Taux de rebond - Visiteurs RS</t>
  </si>
  <si>
    <t>Taux engagement - Visiteurs RS</t>
  </si>
  <si>
    <t>% évènements - Visiteurs RS</t>
  </si>
  <si>
    <t>Abonnés à la fin de la période</t>
  </si>
  <si>
    <t>Nouvelles métriques pour Google Analytics. Prise en compte de GA4.</t>
  </si>
  <si>
    <t>Premières visites -  Total</t>
  </si>
  <si>
    <t>Taux de rebond - Total</t>
  </si>
  <si>
    <t>Nombre d'événements - Total</t>
  </si>
  <si>
    <t>Taux de premières visites - Via réseaux sociaux</t>
  </si>
  <si>
    <t>Taux d'engagement - Total</t>
  </si>
  <si>
    <t>1ère visite - Total site</t>
  </si>
  <si>
    <t>% 1ère visite - Visiteurs RS</t>
  </si>
  <si>
    <t xml:space="preserve">PÉRIODE :    </t>
  </si>
  <si>
    <t>Interactions totales sur les stories</t>
  </si>
  <si>
    <t>Abonnements résultants des stories</t>
  </si>
  <si>
    <t>Couverture totale des stories</t>
  </si>
  <si>
    <t>Taux d'engagement (par rapport à la couverture)</t>
  </si>
  <si>
    <t>Couverture des stories</t>
  </si>
  <si>
    <t>Évolution 
dans le temps</t>
  </si>
  <si>
    <t>Sur les 12 lignes 
ci-contre, indiquez 
pour quels mois ce tableau de bord 
sera rempli. Je donne l'année 2023 en exemple, mais vous pouvez inscrire 
12 mois de votre 
choix. Ces mois seront affichés partout où c'est nécessaire.</t>
  </si>
  <si>
    <t>Nombre de sessions (visites) - Total</t>
  </si>
  <si>
    <t>Nombre de sessions - 
Via réseaux sociaux</t>
  </si>
  <si>
    <t>Taux de sesssions - 
Via réseaux sociaux</t>
  </si>
  <si>
    <t>Taux de rebond - 
Via réseaux sociaux</t>
  </si>
  <si>
    <t>Nombre d'événements - 
Via réseaux sociaux</t>
  </si>
  <si>
    <t>Taux d'événements - 
Via réseaux sociaux</t>
  </si>
  <si>
    <t>Taux d'engagement - 
Via réseaux sociaux</t>
  </si>
  <si>
    <t>Premières visites - 
Via réseaux sociaux</t>
  </si>
  <si>
    <t>Juin 2023 - Version 1</t>
  </si>
  <si>
    <r>
      <rPr>
        <i/>
        <sz val="10"/>
        <color theme="1"/>
        <rFont val="Calibri"/>
        <family val="2"/>
        <scheme val="minor"/>
      </rPr>
      <t xml:space="preserve">NOUVELLE FAÇON DE FAIRE, NOUVEAU NOM : LE TABLEAU DE BORD DEVIENT </t>
    </r>
    <r>
      <rPr>
        <b/>
        <i/>
        <sz val="10"/>
        <color theme="1"/>
        <rFont val="Calibri"/>
        <family val="2"/>
        <scheme val="minor"/>
      </rPr>
      <t>NAMASTATS</t>
    </r>
    <r>
      <rPr>
        <i/>
        <sz val="10"/>
        <color theme="1"/>
        <rFont val="Calibri"/>
        <family val="2"/>
        <scheme val="minor"/>
      </rPr>
      <t>, VERSION 1!</t>
    </r>
  </si>
  <si>
    <t>Quelques données ont été insérées à titre d'exemple. Ce sont des données fictives. Vous devez effacer les données et les remplacer par les vôtres.</t>
  </si>
  <si>
    <t xml:space="preserve">Chaque feuille est protégée, mais sans mot de passe. Il s'agit d'une sécurité vous permettant de ne pas effacer de formule par erreur. Vous pouvez retirer la protection.
</t>
  </si>
  <si>
    <t>Inscrivez le nom de votre organisation et les mois que vous désirez observer dans la présente feuille, ci-dessus.</t>
  </si>
  <si>
    <t>Droits d'auteur</t>
  </si>
  <si>
    <t>La personne ou l'organisation qui a acheté Namastats peut le modifier pour ses propres besoins seulement. 
Si vous désirez utiliser Namastats pour les statistiques de personnes ou d'organisations tierces, vous devez imprimer les rapports en PDF avant 
de les transférer à ces personnes ou organisations. 
Il n'est pas permis de revendre ce classeur Excel, dans sa forme originale ou modifiée.</t>
  </si>
  <si>
    <t xml:space="preserve">https://namastats.chantalepelletier.com/membre/ </t>
  </si>
  <si>
    <t>Devenir membre de la communauté Namastats!</t>
  </si>
  <si>
    <t>Pour avoir accès aux tutoriels et aux mises à jour de ce fichier Excel, nous vous invitons à devenir membre de notre belle communauté!</t>
  </si>
  <si>
    <t>Août 2023 - Version 1.1</t>
  </si>
  <si>
    <t>Ajustement des dates qui ne se mettaient pas à jour dans les entêtes des tableaux d'entrée de données autres que ceux de Facebook.</t>
  </si>
  <si>
    <t>Repérer les feuilles FB, Ga, In, Li, Pi, TT, X et YT, ci-dessous.</t>
  </si>
  <si>
    <t>Septembre 2023 - Version 1.2</t>
  </si>
  <si>
    <t>Modification de Twitter pour X.</t>
  </si>
  <si>
    <t>Version 1.2 - 26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</si>
</sst>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m\ yyyy"/>
    <numFmt numFmtId="166" formatCode="\+0.00\p\p;\-0.00\p\p"/>
  </numFmts>
  <fonts count="41" x14ac:knownFonts="1">
    <font>
      <sz val="11"/>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2"/>
      <color theme="0"/>
      <name val="Calibri"/>
      <family val="2"/>
      <scheme val="minor"/>
    </font>
    <font>
      <u/>
      <sz val="11"/>
      <color theme="10"/>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20"/>
      <color theme="1"/>
      <name val="Calibri"/>
      <family val="2"/>
      <scheme val="minor"/>
    </font>
    <font>
      <sz val="14"/>
      <color theme="1"/>
      <name val="Calibri"/>
      <family val="2"/>
      <scheme val="minor"/>
    </font>
    <font>
      <b/>
      <sz val="10"/>
      <color theme="1"/>
      <name val="Calibri"/>
      <family val="2"/>
      <scheme val="minor"/>
    </font>
    <font>
      <sz val="11"/>
      <color theme="5"/>
      <name val="Calibri"/>
      <family val="2"/>
      <scheme val="minor"/>
    </font>
    <font>
      <sz val="18"/>
      <color theme="1"/>
      <name val="Calibri"/>
      <family val="2"/>
      <scheme val="minor"/>
    </font>
    <font>
      <b/>
      <sz val="10"/>
      <color theme="0"/>
      <name val="Calibri"/>
      <family val="2"/>
      <scheme val="minor"/>
    </font>
    <font>
      <sz val="11"/>
      <color theme="0"/>
      <name val="Calibri"/>
      <family val="2"/>
      <scheme val="minor"/>
    </font>
    <font>
      <sz val="20"/>
      <color theme="0"/>
      <name val="Calibri"/>
      <family val="2"/>
      <scheme val="minor"/>
    </font>
    <font>
      <b/>
      <sz val="1"/>
      <color theme="0"/>
      <name val="Calibri"/>
      <family val="2"/>
      <scheme val="minor"/>
    </font>
    <font>
      <sz val="1"/>
      <color theme="1"/>
      <name val="Calibri"/>
      <family val="2"/>
      <scheme val="minor"/>
    </font>
    <font>
      <b/>
      <sz val="1"/>
      <color theme="1"/>
      <name val="Calibri"/>
      <family val="2"/>
      <scheme val="minor"/>
    </font>
    <font>
      <sz val="18"/>
      <color theme="0"/>
      <name val="Calibri"/>
      <family val="2"/>
      <scheme val="minor"/>
    </font>
    <font>
      <sz val="10"/>
      <color theme="1"/>
      <name val="Calibri Light"/>
      <family val="2"/>
      <scheme val="major"/>
    </font>
    <font>
      <b/>
      <sz val="9"/>
      <color theme="1"/>
      <name val="Calibri Light"/>
      <family val="2"/>
      <scheme val="major"/>
    </font>
    <font>
      <sz val="8"/>
      <color theme="1"/>
      <name val="Calibri"/>
      <family val="2"/>
      <scheme val="minor"/>
    </font>
    <font>
      <sz val="8"/>
      <name val="Calibri Light"/>
      <family val="2"/>
      <scheme val="major"/>
    </font>
    <font>
      <b/>
      <sz val="8"/>
      <color theme="0"/>
      <name val="Calibri"/>
      <family val="2"/>
      <scheme val="minor"/>
    </font>
    <font>
      <sz val="9"/>
      <color theme="1"/>
      <name val="Calibri"/>
      <family val="2"/>
      <scheme val="minor"/>
    </font>
    <font>
      <sz val="10"/>
      <name val="Calibri"/>
      <family val="2"/>
      <scheme val="minor"/>
    </font>
    <font>
      <sz val="14"/>
      <color theme="0"/>
      <name val="Calibri"/>
      <family val="2"/>
      <scheme val="minor"/>
    </font>
    <font>
      <b/>
      <i/>
      <sz val="16"/>
      <color theme="1"/>
      <name val="Calibri"/>
      <family val="2"/>
      <scheme val="minor"/>
    </font>
    <font>
      <sz val="10"/>
      <name val="Calibri Light"/>
      <family val="2"/>
      <scheme val="major"/>
    </font>
    <font>
      <b/>
      <sz val="16"/>
      <color theme="0"/>
      <name val="Calibri"/>
      <family val="2"/>
      <scheme val="minor"/>
    </font>
    <font>
      <sz val="13"/>
      <color theme="1"/>
      <name val="Calibri"/>
      <family val="2"/>
      <scheme val="minor"/>
    </font>
    <font>
      <b/>
      <sz val="9"/>
      <color theme="1"/>
      <name val="Calibri"/>
      <family val="2"/>
      <scheme val="minor"/>
    </font>
    <font>
      <b/>
      <sz val="20"/>
      <color theme="0"/>
      <name val="Calibri"/>
      <family val="2"/>
      <scheme val="minor"/>
    </font>
    <font>
      <sz val="12"/>
      <color theme="0"/>
      <name val="Calibri Light"/>
      <family val="2"/>
      <scheme val="major"/>
    </font>
    <font>
      <b/>
      <sz val="12"/>
      <color theme="0"/>
      <name val="Calibri Light"/>
      <family val="2"/>
      <scheme val="major"/>
    </font>
    <font>
      <sz val="8"/>
      <name val="Calibri"/>
      <family val="2"/>
      <scheme val="minor"/>
    </font>
    <font>
      <i/>
      <sz val="10"/>
      <color theme="1"/>
      <name val="Calibri"/>
      <family val="2"/>
      <scheme val="minor"/>
    </font>
    <font>
      <b/>
      <i/>
      <sz val="10"/>
      <color theme="1"/>
      <name val="Calibri"/>
      <family val="2"/>
      <scheme val="minor"/>
    </font>
    <font>
      <sz val="11"/>
      <color theme="10"/>
      <name val="Calibri"/>
      <family val="2"/>
      <scheme val="minor"/>
    </font>
  </fonts>
  <fills count="16">
    <fill>
      <patternFill patternType="none"/>
    </fill>
    <fill>
      <patternFill patternType="gray125"/>
    </fill>
    <fill>
      <patternFill patternType="solid">
        <fgColor rgb="FF3B5998"/>
        <bgColor indexed="64"/>
      </patternFill>
    </fill>
    <fill>
      <patternFill patternType="solid">
        <fgColor rgb="FF8A3AB9"/>
        <bgColor indexed="64"/>
      </patternFill>
    </fill>
    <fill>
      <patternFill patternType="solid">
        <fgColor theme="0"/>
        <bgColor indexed="64"/>
      </patternFill>
    </fill>
    <fill>
      <patternFill patternType="solid">
        <fgColor theme="9"/>
        <bgColor indexed="64"/>
      </patternFill>
    </fill>
    <fill>
      <patternFill patternType="solid">
        <fgColor theme="7" tint="0.79998168889431442"/>
        <bgColor indexed="64"/>
      </patternFill>
    </fill>
    <fill>
      <patternFill patternType="solid">
        <fgColor theme="1"/>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E6E6E6"/>
        <bgColor indexed="64"/>
      </patternFill>
    </fill>
    <fill>
      <patternFill patternType="solid">
        <fgColor rgb="FFE37400"/>
        <bgColor indexed="64"/>
      </patternFill>
    </fill>
    <fill>
      <patternFill patternType="solid">
        <fgColor theme="2"/>
        <bgColor indexed="64"/>
      </patternFill>
    </fill>
    <fill>
      <patternFill patternType="solid">
        <fgColor rgb="FFDDDB4A"/>
        <bgColor indexed="64"/>
      </patternFill>
    </fill>
    <fill>
      <patternFill patternType="solid">
        <fgColor rgb="FF98961F"/>
        <bgColor indexed="64"/>
      </patternFill>
    </fill>
  </fills>
  <borders count="6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9"/>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medium">
        <color indexed="64"/>
      </right>
      <top/>
      <bottom/>
      <diagonal/>
    </border>
    <border>
      <left style="medium">
        <color indexed="64"/>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medium">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theme="1"/>
      </left>
      <right style="thin">
        <color theme="1" tint="0.499984740745262"/>
      </right>
      <top style="medium">
        <color theme="1"/>
      </top>
      <bottom/>
      <diagonal/>
    </border>
    <border>
      <left style="thin">
        <color theme="1" tint="0.499984740745262"/>
      </left>
      <right style="thin">
        <color theme="1" tint="0.499984740745262"/>
      </right>
      <top style="medium">
        <color theme="1"/>
      </top>
      <bottom/>
      <diagonal/>
    </border>
    <border>
      <left style="thin">
        <color theme="1" tint="0.499984740745262"/>
      </left>
      <right style="medium">
        <color theme="1"/>
      </right>
      <top style="medium">
        <color theme="1"/>
      </top>
      <bottom/>
      <diagonal/>
    </border>
    <border>
      <left style="medium">
        <color theme="1"/>
      </left>
      <right style="thin">
        <color theme="1" tint="0.499984740745262"/>
      </right>
      <top/>
      <bottom style="medium">
        <color indexed="64"/>
      </bottom>
      <diagonal/>
    </border>
    <border>
      <left style="thin">
        <color theme="1" tint="0.499984740745262"/>
      </left>
      <right style="medium">
        <color theme="1"/>
      </right>
      <top/>
      <bottom style="medium">
        <color indexed="64"/>
      </bottom>
      <diagonal/>
    </border>
    <border>
      <left style="medium">
        <color theme="1"/>
      </left>
      <right style="thin">
        <color theme="1" tint="0.499984740745262"/>
      </right>
      <top style="medium">
        <color indexed="64"/>
      </top>
      <bottom/>
      <diagonal/>
    </border>
    <border>
      <left style="thin">
        <color theme="1" tint="0.499984740745262"/>
      </left>
      <right style="medium">
        <color theme="1"/>
      </right>
      <top style="medium">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9"/>
      </top>
      <bottom/>
      <diagonal/>
    </border>
    <border>
      <left/>
      <right style="thin">
        <color theme="1" tint="0.34998626667073579"/>
      </right>
      <top style="thin">
        <color theme="9"/>
      </top>
      <bottom/>
      <diagonal/>
    </border>
  </borders>
  <cellStyleXfs count="3">
    <xf numFmtId="0" fontId="0" fillId="0" borderId="0"/>
    <xf numFmtId="0" fontId="5" fillId="0" borderId="0" applyNumberFormat="0" applyFill="0" applyBorder="0" applyAlignment="0" applyProtection="0"/>
    <xf numFmtId="9" fontId="6" fillId="0" borderId="0" applyFont="0" applyFill="0" applyBorder="0" applyAlignment="0" applyProtection="0"/>
  </cellStyleXfs>
  <cellXfs count="255">
    <xf numFmtId="0" fontId="0" fillId="0" borderId="0" xfId="0"/>
    <xf numFmtId="3" fontId="21" fillId="4" borderId="18" xfId="0" applyNumberFormat="1" applyFont="1" applyFill="1" applyBorder="1" applyAlignment="1" applyProtection="1">
      <alignment horizontal="center" vertical="center" shrinkToFit="1"/>
      <protection locked="0"/>
    </xf>
    <xf numFmtId="3" fontId="21" fillId="4" borderId="19" xfId="0" applyNumberFormat="1" applyFont="1" applyFill="1" applyBorder="1" applyAlignment="1" applyProtection="1">
      <alignment horizontal="center" vertical="center" shrinkToFit="1"/>
      <protection locked="0"/>
    </xf>
    <xf numFmtId="3" fontId="21" fillId="4" borderId="20" xfId="0" applyNumberFormat="1" applyFont="1" applyFill="1" applyBorder="1" applyAlignment="1" applyProtection="1">
      <alignment horizontal="center" vertical="center" shrinkToFit="1"/>
      <protection locked="0"/>
    </xf>
    <xf numFmtId="164" fontId="21" fillId="4" borderId="21" xfId="0" applyNumberFormat="1" applyFont="1" applyFill="1" applyBorder="1" applyAlignment="1" applyProtection="1">
      <alignment horizontal="center" vertical="center" shrinkToFit="1"/>
      <protection locked="0"/>
    </xf>
    <xf numFmtId="3" fontId="21" fillId="4" borderId="24" xfId="0" applyNumberFormat="1" applyFont="1" applyFill="1" applyBorder="1" applyAlignment="1" applyProtection="1">
      <alignment horizontal="center" vertical="center" shrinkToFit="1"/>
      <protection locked="0"/>
    </xf>
    <xf numFmtId="3" fontId="21" fillId="4" borderId="25" xfId="0" applyNumberFormat="1" applyFont="1" applyFill="1" applyBorder="1" applyAlignment="1" applyProtection="1">
      <alignment horizontal="center" vertical="center" shrinkToFit="1"/>
      <protection locked="0"/>
    </xf>
    <xf numFmtId="3" fontId="21" fillId="4" borderId="26" xfId="0" applyNumberFormat="1" applyFont="1" applyFill="1" applyBorder="1" applyAlignment="1" applyProtection="1">
      <alignment horizontal="center" vertical="center" shrinkToFit="1"/>
      <protection locked="0"/>
    </xf>
    <xf numFmtId="166" fontId="21" fillId="4" borderId="21" xfId="2" applyNumberFormat="1" applyFont="1" applyFill="1" applyBorder="1" applyAlignment="1" applyProtection="1">
      <alignment horizontal="center" vertical="center" shrinkToFit="1"/>
      <protection locked="0"/>
    </xf>
    <xf numFmtId="166" fontId="21" fillId="4" borderId="22" xfId="2" applyNumberFormat="1" applyFont="1" applyFill="1" applyBorder="1" applyAlignment="1" applyProtection="1">
      <alignment horizontal="center" vertical="center" shrinkToFit="1"/>
    </xf>
    <xf numFmtId="166" fontId="21" fillId="4" borderId="23" xfId="2" applyNumberFormat="1" applyFont="1" applyFill="1" applyBorder="1" applyAlignment="1" applyProtection="1">
      <alignment horizontal="center" vertical="center" shrinkToFit="1"/>
    </xf>
    <xf numFmtId="1" fontId="21" fillId="4" borderId="24" xfId="0" applyNumberFormat="1" applyFont="1" applyFill="1" applyBorder="1" applyAlignment="1" applyProtection="1">
      <alignment horizontal="center" vertical="center" shrinkToFit="1"/>
      <protection locked="0"/>
    </xf>
    <xf numFmtId="1" fontId="21" fillId="4" borderId="25" xfId="0" applyNumberFormat="1" applyFont="1" applyFill="1" applyBorder="1" applyAlignment="1" applyProtection="1">
      <alignment horizontal="center" vertical="center" shrinkToFit="1"/>
      <protection locked="0"/>
    </xf>
    <xf numFmtId="1" fontId="21" fillId="4" borderId="26" xfId="0" applyNumberFormat="1" applyFont="1" applyFill="1" applyBorder="1" applyAlignment="1" applyProtection="1">
      <alignment horizontal="center" vertical="center" shrinkToFit="1"/>
      <protection locked="0"/>
    </xf>
    <xf numFmtId="0" fontId="27" fillId="11" borderId="14" xfId="0" applyFont="1" applyFill="1" applyBorder="1" applyAlignment="1">
      <alignment horizontal="center" vertical="center" wrapText="1"/>
    </xf>
    <xf numFmtId="0" fontId="24" fillId="11" borderId="3" xfId="0" applyFont="1" applyFill="1" applyBorder="1" applyAlignment="1">
      <alignment horizontal="center" wrapText="1"/>
    </xf>
    <xf numFmtId="0" fontId="24" fillId="11" borderId="1" xfId="0" applyFont="1" applyFill="1" applyBorder="1" applyAlignment="1">
      <alignment horizontal="center" vertical="top" wrapText="1"/>
    </xf>
    <xf numFmtId="164" fontId="21" fillId="4" borderId="22" xfId="0" applyNumberFormat="1" applyFont="1" applyFill="1" applyBorder="1" applyAlignment="1">
      <alignment horizontal="center" vertical="center" shrinkToFit="1"/>
    </xf>
    <xf numFmtId="164" fontId="21" fillId="4" borderId="23" xfId="0" applyNumberFormat="1" applyFont="1" applyFill="1" applyBorder="1" applyAlignment="1">
      <alignment horizontal="center" vertical="center" shrinkToFit="1"/>
    </xf>
    <xf numFmtId="10" fontId="21" fillId="4" borderId="24" xfId="0" applyNumberFormat="1" applyFont="1" applyFill="1" applyBorder="1" applyAlignment="1">
      <alignment horizontal="center" vertical="center" shrinkToFit="1"/>
    </xf>
    <xf numFmtId="10" fontId="21" fillId="4" borderId="25" xfId="0" applyNumberFormat="1" applyFont="1" applyFill="1" applyBorder="1" applyAlignment="1">
      <alignment horizontal="center" vertical="center" shrinkToFit="1"/>
    </xf>
    <xf numFmtId="10" fontId="21" fillId="4" borderId="26" xfId="0" applyNumberFormat="1" applyFont="1" applyFill="1" applyBorder="1" applyAlignment="1">
      <alignment horizontal="center" vertical="center" shrinkToFit="1"/>
    </xf>
    <xf numFmtId="0" fontId="1" fillId="7" borderId="0" xfId="0" applyFont="1" applyFill="1" applyAlignment="1">
      <alignment horizontal="center" vertical="center"/>
    </xf>
    <xf numFmtId="0" fontId="27" fillId="7" borderId="12"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0" fillId="7" borderId="0" xfId="0" applyFill="1" applyAlignment="1">
      <alignment horizontal="center"/>
    </xf>
    <xf numFmtId="0" fontId="0" fillId="0" borderId="0" xfId="0" applyAlignment="1">
      <alignment horizontal="left" vertical="center"/>
    </xf>
    <xf numFmtId="0" fontId="0" fillId="0" borderId="0" xfId="0" applyAlignment="1">
      <alignment horizontal="center" vertical="center"/>
    </xf>
    <xf numFmtId="0" fontId="0" fillId="14" borderId="0" xfId="0" applyFill="1" applyAlignment="1">
      <alignment horizontal="center" vertical="center"/>
    </xf>
    <xf numFmtId="165" fontId="0" fillId="0" borderId="0" xfId="0" applyNumberFormat="1" applyAlignment="1">
      <alignment horizontal="left" vertical="center"/>
    </xf>
    <xf numFmtId="10" fontId="21" fillId="4" borderId="25" xfId="2" applyNumberFormat="1" applyFont="1" applyFill="1" applyBorder="1" applyAlignment="1" applyProtection="1">
      <alignment horizontal="center" vertical="center" shrinkToFit="1"/>
      <protection locked="0"/>
    </xf>
    <xf numFmtId="3" fontId="21" fillId="4" borderId="47" xfId="0" applyNumberFormat="1" applyFont="1" applyFill="1" applyBorder="1" applyAlignment="1" applyProtection="1">
      <alignment horizontal="center" vertical="center" shrinkToFit="1"/>
      <protection locked="0"/>
    </xf>
    <xf numFmtId="3" fontId="21" fillId="4" borderId="48" xfId="0" applyNumberFormat="1" applyFont="1" applyFill="1" applyBorder="1" applyAlignment="1" applyProtection="1">
      <alignment horizontal="center" vertical="center" shrinkToFit="1"/>
      <protection locked="0"/>
    </xf>
    <xf numFmtId="3" fontId="21" fillId="4" borderId="49" xfId="0" applyNumberFormat="1" applyFont="1" applyFill="1" applyBorder="1" applyAlignment="1" applyProtection="1">
      <alignment horizontal="center" vertical="center" shrinkToFit="1"/>
      <protection locked="0"/>
    </xf>
    <xf numFmtId="164" fontId="21" fillId="4" borderId="50" xfId="0" applyNumberFormat="1" applyFont="1" applyFill="1" applyBorder="1" applyAlignment="1" applyProtection="1">
      <alignment horizontal="center" vertical="center" shrinkToFit="1"/>
      <protection locked="0"/>
    </xf>
    <xf numFmtId="3" fontId="21" fillId="4" borderId="52" xfId="0" applyNumberFormat="1" applyFont="1" applyFill="1" applyBorder="1" applyAlignment="1" applyProtection="1">
      <alignment horizontal="center" vertical="center" shrinkToFit="1"/>
      <protection locked="0"/>
    </xf>
    <xf numFmtId="3" fontId="21" fillId="4" borderId="53" xfId="0" applyNumberFormat="1" applyFont="1" applyFill="1" applyBorder="1" applyAlignment="1" applyProtection="1">
      <alignment horizontal="center" vertical="center" shrinkToFit="1"/>
      <protection locked="0"/>
    </xf>
    <xf numFmtId="10" fontId="21" fillId="4" borderId="52" xfId="2" applyNumberFormat="1" applyFont="1" applyFill="1" applyBorder="1" applyAlignment="1" applyProtection="1">
      <alignment horizontal="center" vertical="center" shrinkToFit="1"/>
      <protection locked="0"/>
    </xf>
    <xf numFmtId="10" fontId="21" fillId="4" borderId="53" xfId="2" applyNumberFormat="1" applyFont="1" applyFill="1" applyBorder="1" applyAlignment="1" applyProtection="1">
      <alignment horizontal="center" vertical="center" shrinkToFit="1"/>
      <protection locked="0"/>
    </xf>
    <xf numFmtId="166" fontId="6" fillId="4" borderId="39" xfId="2" applyNumberFormat="1" applyFont="1" applyFill="1" applyBorder="1" applyAlignment="1" applyProtection="1">
      <alignment horizontal="center" vertical="center" shrinkToFit="1"/>
    </xf>
    <xf numFmtId="0" fontId="0" fillId="12" borderId="0" xfId="0" applyFill="1" applyAlignment="1">
      <alignment horizontal="center"/>
    </xf>
    <xf numFmtId="0" fontId="1" fillId="12" borderId="0" xfId="0" applyFont="1" applyFill="1" applyAlignment="1">
      <alignment vertical="center"/>
    </xf>
    <xf numFmtId="0" fontId="10" fillId="12" borderId="0" xfId="0" applyFont="1" applyFill="1" applyAlignment="1">
      <alignment horizontal="center" vertical="center" shrinkToFit="1"/>
    </xf>
    <xf numFmtId="0" fontId="10" fillId="12" borderId="0" xfId="0" applyFont="1" applyFill="1" applyAlignment="1">
      <alignment vertical="center" shrinkToFit="1"/>
    </xf>
    <xf numFmtId="17" fontId="21" fillId="7" borderId="18" xfId="0" applyNumberFormat="1" applyFont="1" applyFill="1" applyBorder="1" applyAlignment="1">
      <alignment horizontal="center" vertical="center" shrinkToFit="1"/>
    </xf>
    <xf numFmtId="17" fontId="21" fillId="7" borderId="19" xfId="0" applyNumberFormat="1" applyFont="1" applyFill="1" applyBorder="1" applyAlignment="1">
      <alignment horizontal="center" vertical="center" shrinkToFit="1"/>
    </xf>
    <xf numFmtId="17" fontId="21" fillId="7" borderId="20" xfId="0" applyNumberFormat="1" applyFont="1" applyFill="1" applyBorder="1" applyAlignment="1">
      <alignment horizontal="center" vertical="center" shrinkToFit="1"/>
    </xf>
    <xf numFmtId="0" fontId="2" fillId="12" borderId="0" xfId="0" applyFont="1" applyFill="1" applyAlignment="1">
      <alignment vertical="center"/>
    </xf>
    <xf numFmtId="164" fontId="21" fillId="4" borderId="51" xfId="0" applyNumberFormat="1" applyFont="1" applyFill="1" applyBorder="1" applyAlignment="1">
      <alignment horizontal="center" vertical="center" shrinkToFit="1"/>
    </xf>
    <xf numFmtId="10" fontId="21" fillId="11" borderId="52" xfId="2" applyNumberFormat="1" applyFont="1" applyFill="1" applyBorder="1" applyAlignment="1" applyProtection="1">
      <alignment horizontal="center" vertical="center" shrinkToFit="1"/>
    </xf>
    <xf numFmtId="10" fontId="21" fillId="11" borderId="25" xfId="2" applyNumberFormat="1" applyFont="1" applyFill="1" applyBorder="1" applyAlignment="1" applyProtection="1">
      <alignment horizontal="center" vertical="center" shrinkToFit="1"/>
    </xf>
    <xf numFmtId="10" fontId="21" fillId="11" borderId="53" xfId="2" applyNumberFormat="1" applyFont="1" applyFill="1" applyBorder="1" applyAlignment="1" applyProtection="1">
      <alignment horizontal="center" vertical="center" shrinkToFit="1"/>
    </xf>
    <xf numFmtId="166" fontId="21" fillId="4" borderId="21" xfId="2" applyNumberFormat="1" applyFont="1" applyFill="1" applyBorder="1" applyAlignment="1" applyProtection="1">
      <alignment horizontal="center" vertical="center" shrinkToFit="1"/>
    </xf>
    <xf numFmtId="0" fontId="23" fillId="12" borderId="0" xfId="0" applyFont="1" applyFill="1" applyAlignment="1">
      <alignment vertical="center"/>
    </xf>
    <xf numFmtId="0" fontId="8" fillId="1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xf>
    <xf numFmtId="0" fontId="10" fillId="2" borderId="0" xfId="0" applyFont="1" applyFill="1" applyAlignment="1">
      <alignment horizontal="center" vertical="center" shrinkToFit="1"/>
    </xf>
    <xf numFmtId="0" fontId="10" fillId="2" borderId="0" xfId="0" applyFont="1" applyFill="1" applyAlignment="1">
      <alignment vertical="center" shrinkToFit="1"/>
    </xf>
    <xf numFmtId="17" fontId="30" fillId="11" borderId="15" xfId="0" applyNumberFormat="1" applyFont="1" applyFill="1" applyBorder="1" applyAlignment="1">
      <alignment horizontal="center" vertical="center" shrinkToFit="1"/>
    </xf>
    <xf numFmtId="17" fontId="30" fillId="11" borderId="16" xfId="0" applyNumberFormat="1" applyFont="1" applyFill="1" applyBorder="1" applyAlignment="1">
      <alignment horizontal="center" vertical="center" shrinkToFit="1"/>
    </xf>
    <xf numFmtId="17" fontId="30" fillId="11" borderId="17" xfId="0" applyNumberFormat="1" applyFont="1" applyFill="1" applyBorder="1" applyAlignment="1">
      <alignment horizontal="center" vertical="center" shrinkToFit="1"/>
    </xf>
    <xf numFmtId="17" fontId="30" fillId="7" borderId="18" xfId="0" applyNumberFormat="1" applyFont="1" applyFill="1" applyBorder="1" applyAlignment="1">
      <alignment horizontal="center" vertical="center" shrinkToFit="1"/>
    </xf>
    <xf numFmtId="17" fontId="30" fillId="7" borderId="19" xfId="0" applyNumberFormat="1" applyFont="1" applyFill="1" applyBorder="1" applyAlignment="1">
      <alignment horizontal="center" vertical="center" shrinkToFit="1"/>
    </xf>
    <xf numFmtId="17" fontId="30" fillId="7" borderId="20" xfId="0" applyNumberFormat="1" applyFont="1" applyFill="1" applyBorder="1" applyAlignment="1">
      <alignment horizontal="center" vertical="center" shrinkToFit="1"/>
    </xf>
    <xf numFmtId="0" fontId="2" fillId="2" borderId="0" xfId="0" applyFont="1" applyFill="1" applyAlignment="1">
      <alignment vertical="center"/>
    </xf>
    <xf numFmtId="0" fontId="15" fillId="2" borderId="0" xfId="0" applyFont="1" applyFill="1" applyAlignment="1">
      <alignment horizontal="left" vertical="center" wrapText="1"/>
    </xf>
    <xf numFmtId="0" fontId="25" fillId="2" borderId="0" xfId="0" applyFont="1" applyFill="1" applyAlignment="1">
      <alignment horizontal="center" vertical="center"/>
    </xf>
    <xf numFmtId="16" fontId="1" fillId="2" borderId="0" xfId="0" applyNumberFormat="1" applyFont="1" applyFill="1" applyAlignment="1">
      <alignment vertical="center"/>
    </xf>
    <xf numFmtId="0" fontId="23" fillId="2" borderId="0" xfId="0" applyFont="1" applyFill="1" applyAlignment="1">
      <alignment vertical="center"/>
    </xf>
    <xf numFmtId="0" fontId="8" fillId="2"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vertical="center"/>
    </xf>
    <xf numFmtId="0" fontId="10" fillId="3" borderId="0" xfId="0" applyFont="1" applyFill="1" applyAlignment="1">
      <alignment horizontal="center" vertical="center" shrinkToFit="1"/>
    </xf>
    <xf numFmtId="0" fontId="10" fillId="3" borderId="0" xfId="0" applyFont="1" applyFill="1" applyAlignment="1">
      <alignment vertical="center" shrinkToFit="1"/>
    </xf>
    <xf numFmtId="0" fontId="2" fillId="3" borderId="0" xfId="0" applyFont="1" applyFill="1" applyAlignment="1">
      <alignment vertical="center"/>
    </xf>
    <xf numFmtId="0" fontId="15" fillId="3" borderId="0" xfId="0" applyFont="1" applyFill="1" applyAlignment="1">
      <alignment horizontal="left" vertical="center" wrapText="1"/>
    </xf>
    <xf numFmtId="0" fontId="25" fillId="3" borderId="0" xfId="0" applyFont="1" applyFill="1" applyAlignment="1">
      <alignment horizontal="center" vertical="center"/>
    </xf>
    <xf numFmtId="16" fontId="1" fillId="3" borderId="0" xfId="0" applyNumberFormat="1" applyFont="1" applyFill="1" applyAlignment="1">
      <alignment vertical="center"/>
    </xf>
    <xf numFmtId="0" fontId="23" fillId="3" borderId="0" xfId="0" applyFont="1" applyFill="1" applyAlignment="1">
      <alignment vertical="center"/>
    </xf>
    <xf numFmtId="0" fontId="8" fillId="3" borderId="0" xfId="0" applyFont="1" applyFill="1" applyAlignment="1">
      <alignment vertical="center"/>
    </xf>
    <xf numFmtId="166" fontId="6" fillId="9" borderId="39" xfId="2" applyNumberFormat="1" applyFont="1" applyFill="1" applyBorder="1" applyAlignment="1" applyProtection="1">
      <alignment horizontal="center" vertical="center" shrinkToFit="1"/>
    </xf>
    <xf numFmtId="0" fontId="12" fillId="5" borderId="0" xfId="0" applyFont="1" applyFill="1" applyAlignment="1">
      <alignment vertical="center"/>
    </xf>
    <xf numFmtId="0" fontId="9" fillId="5" borderId="0" xfId="0" applyFont="1" applyFill="1" applyAlignment="1">
      <alignment vertical="center"/>
    </xf>
    <xf numFmtId="0" fontId="9" fillId="5" borderId="0" xfId="0" applyFont="1" applyFill="1" applyAlignment="1">
      <alignment horizontal="center" vertical="top"/>
    </xf>
    <xf numFmtId="165" fontId="20" fillId="8" borderId="0" xfId="0" applyNumberFormat="1" applyFont="1" applyFill="1" applyAlignment="1">
      <alignment vertical="center"/>
    </xf>
    <xf numFmtId="0" fontId="0" fillId="0" borderId="0" xfId="0" applyAlignment="1">
      <alignment vertical="center"/>
    </xf>
    <xf numFmtId="0" fontId="0" fillId="5" borderId="0" xfId="0" applyFill="1" applyAlignment="1">
      <alignment vertical="center"/>
    </xf>
    <xf numFmtId="0" fontId="19" fillId="10" borderId="62" xfId="0" applyFont="1" applyFill="1" applyBorder="1" applyAlignment="1">
      <alignment vertical="center"/>
    </xf>
    <xf numFmtId="0" fontId="19" fillId="10" borderId="64" xfId="0" applyFont="1" applyFill="1" applyBorder="1" applyAlignment="1">
      <alignment vertical="center"/>
    </xf>
    <xf numFmtId="0" fontId="18" fillId="9" borderId="57" xfId="0" applyFont="1" applyFill="1" applyBorder="1" applyAlignment="1">
      <alignment horizontal="center" vertical="center"/>
    </xf>
    <xf numFmtId="0" fontId="18" fillId="9" borderId="58" xfId="0" applyFont="1" applyFill="1" applyBorder="1" applyAlignment="1">
      <alignment horizontal="center" vertical="center"/>
    </xf>
    <xf numFmtId="3" fontId="3" fillId="4" borderId="39" xfId="0" applyNumberFormat="1" applyFont="1" applyFill="1" applyBorder="1" applyAlignment="1">
      <alignment horizontal="center" vertical="center" shrinkToFit="1"/>
    </xf>
    <xf numFmtId="164" fontId="0" fillId="4" borderId="39" xfId="0" applyNumberFormat="1" applyFill="1" applyBorder="1" applyAlignment="1">
      <alignment horizontal="center" vertical="center" shrinkToFit="1"/>
    </xf>
    <xf numFmtId="10" fontId="3" fillId="4" borderId="39" xfId="0" applyNumberFormat="1" applyFont="1" applyFill="1" applyBorder="1" applyAlignment="1">
      <alignment horizontal="center" vertical="center" shrinkToFit="1"/>
    </xf>
    <xf numFmtId="0" fontId="0" fillId="4" borderId="0" xfId="0" applyFill="1" applyAlignment="1">
      <alignment horizontal="center" vertical="center" wrapText="1"/>
    </xf>
    <xf numFmtId="0" fontId="0" fillId="4" borderId="40" xfId="0" applyFill="1" applyBorder="1" applyAlignment="1">
      <alignment vertical="center"/>
    </xf>
    <xf numFmtId="0" fontId="0" fillId="4" borderId="41" xfId="0" applyFill="1" applyBorder="1" applyAlignment="1">
      <alignment vertical="center" wrapText="1"/>
    </xf>
    <xf numFmtId="0" fontId="18" fillId="9" borderId="59" xfId="0" applyFont="1" applyFill="1" applyBorder="1" applyAlignment="1">
      <alignment horizontal="center" vertical="center"/>
    </xf>
    <xf numFmtId="0" fontId="18" fillId="9" borderId="61" xfId="0" applyFont="1" applyFill="1" applyBorder="1" applyAlignment="1">
      <alignment horizontal="center" vertical="center"/>
    </xf>
    <xf numFmtId="164" fontId="0" fillId="9" borderId="39" xfId="0" applyNumberFormat="1" applyFill="1" applyBorder="1" applyAlignment="1">
      <alignment horizontal="center" vertical="center" shrinkToFit="1"/>
    </xf>
    <xf numFmtId="0" fontId="0" fillId="4" borderId="60" xfId="0" applyFill="1" applyBorder="1" applyAlignment="1">
      <alignment horizontal="center" vertical="center" wrapText="1"/>
    </xf>
    <xf numFmtId="0" fontId="19" fillId="10" borderId="54" xfId="0" applyFont="1" applyFill="1" applyBorder="1" applyAlignment="1">
      <alignment vertical="center"/>
    </xf>
    <xf numFmtId="0" fontId="19" fillId="10" borderId="56" xfId="0" applyFont="1" applyFill="1" applyBorder="1" applyAlignment="1">
      <alignment vertical="center"/>
    </xf>
    <xf numFmtId="0" fontId="0" fillId="5" borderId="0" xfId="0" applyFill="1"/>
    <xf numFmtId="0" fontId="5" fillId="4" borderId="10" xfId="1" applyFill="1" applyBorder="1" applyAlignment="1" applyProtection="1">
      <protection locked="0"/>
    </xf>
    <xf numFmtId="0" fontId="5" fillId="4" borderId="10" xfId="1" applyFill="1" applyBorder="1" applyProtection="1">
      <protection locked="0"/>
    </xf>
    <xf numFmtId="0" fontId="0" fillId="4" borderId="0" xfId="0" applyFill="1"/>
    <xf numFmtId="0" fontId="13" fillId="4" borderId="0" xfId="0" applyFont="1" applyFill="1" applyAlignment="1">
      <alignment vertical="center"/>
    </xf>
    <xf numFmtId="0" fontId="10" fillId="4" borderId="0" xfId="0" applyFont="1" applyFill="1" applyAlignment="1">
      <alignment horizontal="center" vertical="center"/>
    </xf>
    <xf numFmtId="0" fontId="7" fillId="13" borderId="27" xfId="0" applyFont="1" applyFill="1" applyBorder="1" applyAlignment="1">
      <alignment horizontal="center" vertical="center"/>
    </xf>
    <xf numFmtId="0" fontId="0" fillId="5" borderId="0" xfId="0" applyFill="1" applyAlignment="1">
      <alignment horizontal="left" vertical="center"/>
    </xf>
    <xf numFmtId="165" fontId="0" fillId="6" borderId="43" xfId="0" applyNumberFormat="1" applyFill="1" applyBorder="1" applyAlignment="1">
      <alignment horizontal="left" vertical="center" indent="2"/>
    </xf>
    <xf numFmtId="165" fontId="0" fillId="6" borderId="46" xfId="0" applyNumberFormat="1" applyFill="1" applyBorder="1" applyAlignment="1">
      <alignment horizontal="left" vertical="center" indent="2"/>
    </xf>
    <xf numFmtId="0" fontId="3" fillId="4" borderId="2" xfId="0" applyFont="1" applyFill="1" applyBorder="1"/>
    <xf numFmtId="0" fontId="0" fillId="4" borderId="4" xfId="0" applyFill="1" applyBorder="1"/>
    <xf numFmtId="0" fontId="0" fillId="4" borderId="9" xfId="0" applyFill="1" applyBorder="1" applyAlignment="1">
      <alignment horizontal="right" vertical="top" indent="1"/>
    </xf>
    <xf numFmtId="0" fontId="0" fillId="4" borderId="10" xfId="0" applyFill="1" applyBorder="1" applyAlignment="1">
      <alignment horizontal="left" vertical="top" indent="1"/>
    </xf>
    <xf numFmtId="0" fontId="0" fillId="4" borderId="5" xfId="0" applyFill="1" applyBorder="1" applyAlignment="1">
      <alignment horizontal="right" vertical="top" indent="1"/>
    </xf>
    <xf numFmtId="0" fontId="0" fillId="4" borderId="6" xfId="0" applyFill="1" applyBorder="1" applyAlignment="1">
      <alignment horizontal="left" vertical="top" wrapText="1" indent="1"/>
    </xf>
    <xf numFmtId="0" fontId="0" fillId="5" borderId="0" xfId="0" applyFill="1" applyAlignment="1">
      <alignment vertical="top"/>
    </xf>
    <xf numFmtId="0" fontId="3" fillId="4" borderId="2" xfId="0" applyFont="1" applyFill="1" applyBorder="1" applyAlignment="1">
      <alignment horizontal="left" indent="1"/>
    </xf>
    <xf numFmtId="0" fontId="0" fillId="4" borderId="4" xfId="0" applyFill="1" applyBorder="1" applyAlignment="1">
      <alignment horizontal="left" indent="1"/>
    </xf>
    <xf numFmtId="15" fontId="11" fillId="4" borderId="9" xfId="0" applyNumberFormat="1" applyFont="1" applyFill="1" applyBorder="1" applyAlignment="1">
      <alignment horizontal="left" indent="1"/>
    </xf>
    <xf numFmtId="0" fontId="0" fillId="4" borderId="10" xfId="0" applyFill="1" applyBorder="1" applyAlignment="1">
      <alignment horizontal="left" indent="1"/>
    </xf>
    <xf numFmtId="0" fontId="1" fillId="4" borderId="9" xfId="0" applyFont="1" applyFill="1" applyBorder="1" applyAlignment="1">
      <alignment horizontal="right" indent="1"/>
    </xf>
    <xf numFmtId="0" fontId="1" fillId="4" borderId="10" xfId="0" applyFont="1" applyFill="1" applyBorder="1" applyAlignment="1">
      <alignment horizontal="left" indent="1"/>
    </xf>
    <xf numFmtId="0" fontId="1" fillId="5" borderId="0" xfId="0" applyFont="1" applyFill="1"/>
    <xf numFmtId="0" fontId="11" fillId="4" borderId="9" xfId="0" applyFont="1" applyFill="1" applyBorder="1" applyAlignment="1">
      <alignment horizontal="right" indent="1"/>
    </xf>
    <xf numFmtId="0" fontId="3" fillId="4" borderId="9" xfId="0" applyFont="1" applyFill="1" applyBorder="1" applyAlignment="1">
      <alignment horizontal="left" indent="1"/>
    </xf>
    <xf numFmtId="0" fontId="3" fillId="4" borderId="9" xfId="0" applyFont="1" applyFill="1" applyBorder="1" applyAlignment="1">
      <alignment horizontal="right" indent="1"/>
    </xf>
    <xf numFmtId="0" fontId="11" fillId="4" borderId="9" xfId="0" applyFont="1" applyFill="1" applyBorder="1" applyAlignment="1">
      <alignment horizontal="left" indent="1"/>
    </xf>
    <xf numFmtId="49" fontId="11" fillId="4" borderId="9" xfId="0" applyNumberFormat="1" applyFont="1" applyFill="1" applyBorder="1" applyAlignment="1">
      <alignment horizontal="left" indent="1"/>
    </xf>
    <xf numFmtId="49" fontId="1" fillId="4" borderId="10" xfId="0" applyNumberFormat="1" applyFont="1" applyFill="1" applyBorder="1" applyAlignment="1">
      <alignment horizontal="left" indent="1"/>
    </xf>
    <xf numFmtId="49" fontId="1" fillId="5" borderId="0" xfId="0" applyNumberFormat="1" applyFont="1" applyFill="1"/>
    <xf numFmtId="0" fontId="1" fillId="4" borderId="9" xfId="0" applyFont="1" applyFill="1" applyBorder="1" applyAlignment="1">
      <alignment horizontal="left" indent="1"/>
    </xf>
    <xf numFmtId="0" fontId="1" fillId="4" borderId="5" xfId="0" applyFont="1" applyFill="1" applyBorder="1" applyAlignment="1">
      <alignment horizontal="left" indent="1"/>
    </xf>
    <xf numFmtId="0" fontId="1" fillId="4" borderId="6" xfId="0" applyFont="1" applyFill="1" applyBorder="1" applyAlignment="1">
      <alignment horizontal="left" indent="1"/>
    </xf>
    <xf numFmtId="0" fontId="2" fillId="4" borderId="9" xfId="0" applyFont="1" applyFill="1" applyBorder="1" applyAlignment="1">
      <alignment horizontal="left" indent="2"/>
    </xf>
    <xf numFmtId="0" fontId="0" fillId="4" borderId="6" xfId="0" applyFill="1" applyBorder="1" applyAlignment="1">
      <alignment horizontal="left" vertical="top" indent="1"/>
    </xf>
    <xf numFmtId="0" fontId="3" fillId="6" borderId="2" xfId="0" applyFont="1" applyFill="1" applyBorder="1"/>
    <xf numFmtId="0" fontId="0" fillId="6" borderId="4" xfId="0" applyFill="1" applyBorder="1"/>
    <xf numFmtId="0" fontId="2" fillId="6" borderId="9" xfId="0" applyFont="1" applyFill="1" applyBorder="1" applyAlignment="1">
      <alignment horizontal="left" indent="2"/>
    </xf>
    <xf numFmtId="0" fontId="5" fillId="6" borderId="10" xfId="1" applyFill="1" applyBorder="1" applyAlignment="1" applyProtection="1"/>
    <xf numFmtId="0" fontId="40" fillId="6" borderId="10" xfId="1" applyFont="1" applyFill="1" applyBorder="1" applyAlignment="1" applyProtection="1">
      <alignment wrapText="1"/>
    </xf>
    <xf numFmtId="0" fontId="0" fillId="6" borderId="5" xfId="0" applyFill="1" applyBorder="1" applyAlignment="1">
      <alignment horizontal="right" vertical="top" indent="1"/>
    </xf>
    <xf numFmtId="0" fontId="0" fillId="6" borderId="6" xfId="0" applyFill="1" applyBorder="1" applyAlignment="1">
      <alignment horizontal="left" vertical="top" indent="1"/>
    </xf>
    <xf numFmtId="0" fontId="0" fillId="6" borderId="28" xfId="0" applyFill="1" applyBorder="1" applyAlignment="1" applyProtection="1">
      <alignment horizontal="left" vertical="center" indent="2"/>
      <protection locked="0"/>
    </xf>
    <xf numFmtId="165" fontId="0" fillId="6" borderId="44" xfId="0" applyNumberFormat="1" applyFill="1" applyBorder="1" applyAlignment="1" applyProtection="1">
      <alignment horizontal="left" vertical="center" indent="2"/>
      <protection locked="0"/>
    </xf>
    <xf numFmtId="165" fontId="0" fillId="6" borderId="45" xfId="0" applyNumberFormat="1" applyFill="1" applyBorder="1" applyAlignment="1" applyProtection="1">
      <alignment horizontal="left" vertical="center" indent="2"/>
      <protection locked="0"/>
    </xf>
    <xf numFmtId="0" fontId="5" fillId="4" borderId="10" xfId="1" applyFill="1" applyBorder="1" applyAlignment="1" applyProtection="1"/>
    <xf numFmtId="0" fontId="40" fillId="4" borderId="10" xfId="1" applyFont="1" applyFill="1" applyBorder="1" applyAlignment="1" applyProtection="1">
      <alignment wrapText="1"/>
    </xf>
    <xf numFmtId="0" fontId="5" fillId="4" borderId="10" xfId="1" applyFill="1" applyBorder="1" applyAlignment="1" applyProtection="1">
      <alignment wrapText="1"/>
    </xf>
    <xf numFmtId="0" fontId="38" fillId="6" borderId="9" xfId="0" applyFont="1" applyFill="1" applyBorder="1" applyAlignment="1">
      <alignment horizontal="center" vertical="center"/>
    </xf>
    <xf numFmtId="0" fontId="38" fillId="6" borderId="10" xfId="0" applyFont="1" applyFill="1" applyBorder="1" applyAlignment="1">
      <alignment horizontal="center" vertical="center"/>
    </xf>
    <xf numFmtId="0" fontId="13" fillId="4" borderId="0" xfId="0" applyFont="1" applyFill="1" applyAlignment="1">
      <alignment horizontal="center" wrapText="1"/>
    </xf>
    <xf numFmtId="0" fontId="7" fillId="13" borderId="2" xfId="0" applyFont="1" applyFill="1" applyBorder="1" applyAlignment="1">
      <alignment horizontal="center" vertical="center" wrapText="1"/>
    </xf>
    <xf numFmtId="0" fontId="7" fillId="13" borderId="9"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11" fillId="14" borderId="31" xfId="0" applyFont="1" applyFill="1" applyBorder="1" applyAlignment="1">
      <alignment horizontal="center" vertical="center" wrapText="1"/>
    </xf>
    <xf numFmtId="0" fontId="11" fillId="14" borderId="33" xfId="0" applyFont="1" applyFill="1" applyBorder="1" applyAlignment="1">
      <alignment horizontal="center" vertical="center" wrapText="1"/>
    </xf>
    <xf numFmtId="0" fontId="11" fillId="14" borderId="35" xfId="0" applyFont="1" applyFill="1" applyBorder="1" applyAlignment="1">
      <alignment horizontal="center" vertical="center" wrapText="1"/>
    </xf>
    <xf numFmtId="0" fontId="26" fillId="0" borderId="32" xfId="0" applyFont="1" applyBorder="1" applyAlignment="1" applyProtection="1">
      <alignment horizontal="left" vertical="center" wrapText="1" indent="1"/>
      <protection locked="0"/>
    </xf>
    <xf numFmtId="0" fontId="26" fillId="0" borderId="34" xfId="0" applyFont="1" applyBorder="1" applyAlignment="1" applyProtection="1">
      <alignment horizontal="left" vertical="center" wrapText="1" indent="1"/>
      <protection locked="0"/>
    </xf>
    <xf numFmtId="0" fontId="26" fillId="0" borderId="36" xfId="0" applyFont="1" applyBorder="1" applyAlignment="1" applyProtection="1">
      <alignment horizontal="left" vertical="center" wrapText="1" indent="1"/>
      <protection locked="0"/>
    </xf>
    <xf numFmtId="3" fontId="21" fillId="4" borderId="4" xfId="0" applyNumberFormat="1" applyFont="1" applyFill="1" applyBorder="1" applyAlignment="1">
      <alignment horizontal="center" vertical="center"/>
    </xf>
    <xf numFmtId="3" fontId="21" fillId="4" borderId="6" xfId="0" applyNumberFormat="1" applyFont="1" applyFill="1" applyBorder="1" applyAlignment="1">
      <alignment horizontal="center" vertical="center"/>
    </xf>
    <xf numFmtId="0" fontId="21" fillId="15" borderId="3"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8" fillId="12" borderId="0" xfId="0" applyFont="1" applyFill="1" applyAlignment="1">
      <alignment horizontal="center" vertical="center" shrinkToFit="1"/>
    </xf>
    <xf numFmtId="0" fontId="3" fillId="14" borderId="27"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22" fillId="11" borderId="2" xfId="0" applyFont="1" applyFill="1" applyBorder="1" applyAlignment="1">
      <alignment horizontal="center" vertical="center" shrinkToFit="1"/>
    </xf>
    <xf numFmtId="0" fontId="22" fillId="11" borderId="5" xfId="0" applyFont="1" applyFill="1" applyBorder="1" applyAlignment="1">
      <alignment horizontal="center" vertical="center" shrinkToFit="1"/>
    </xf>
    <xf numFmtId="0" fontId="21" fillId="14" borderId="3" xfId="0" applyFont="1" applyFill="1" applyBorder="1" applyAlignment="1">
      <alignment horizontal="center" vertical="center" wrapText="1"/>
    </xf>
    <xf numFmtId="0" fontId="21" fillId="14" borderId="1" xfId="0" applyFont="1" applyFill="1" applyBorder="1" applyAlignment="1">
      <alignment horizontal="center" vertical="center" wrapText="1"/>
    </xf>
    <xf numFmtId="164" fontId="21" fillId="4" borderId="10" xfId="0" applyNumberFormat="1" applyFont="1" applyFill="1" applyBorder="1" applyAlignment="1">
      <alignment horizontal="center" vertical="center"/>
    </xf>
    <xf numFmtId="164" fontId="21" fillId="4" borderId="6" xfId="0" applyNumberFormat="1" applyFont="1" applyFill="1" applyBorder="1" applyAlignment="1">
      <alignment horizontal="center" vertical="center"/>
    </xf>
    <xf numFmtId="0" fontId="0" fillId="12" borderId="0" xfId="0" applyFill="1" applyAlignment="1">
      <alignment horizontal="center"/>
    </xf>
    <xf numFmtId="0" fontId="3" fillId="14" borderId="2"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3" fillId="14" borderId="30" xfId="0" applyFont="1" applyFill="1" applyBorder="1" applyAlignment="1">
      <alignment horizontal="center" vertical="center" wrapText="1"/>
    </xf>
    <xf numFmtId="0" fontId="11" fillId="14" borderId="37" xfId="0" applyFont="1" applyFill="1" applyBorder="1" applyAlignment="1">
      <alignment horizontal="center" vertical="center" wrapText="1"/>
    </xf>
    <xf numFmtId="0" fontId="11" fillId="14" borderId="38" xfId="0" applyFont="1" applyFill="1" applyBorder="1" applyAlignment="1">
      <alignment horizontal="center" vertical="center" wrapText="1"/>
    </xf>
    <xf numFmtId="164" fontId="21" fillId="4" borderId="12" xfId="0" applyNumberFormat="1" applyFont="1" applyFill="1" applyBorder="1" applyAlignment="1">
      <alignment horizontal="center" vertical="center"/>
    </xf>
    <xf numFmtId="164" fontId="21" fillId="4" borderId="13" xfId="0" applyNumberFormat="1" applyFont="1" applyFill="1" applyBorder="1" applyAlignment="1">
      <alignment horizontal="center" vertical="center"/>
    </xf>
    <xf numFmtId="3" fontId="21" fillId="4" borderId="8" xfId="0" applyNumberFormat="1" applyFont="1" applyFill="1" applyBorder="1" applyAlignment="1">
      <alignment horizontal="center" vertical="center"/>
    </xf>
    <xf numFmtId="3" fontId="21" fillId="4" borderId="13" xfId="0" applyNumberFormat="1" applyFont="1" applyFill="1" applyBorder="1" applyAlignment="1">
      <alignment horizontal="center" vertical="center"/>
    </xf>
    <xf numFmtId="0" fontId="30" fillId="14" borderId="3" xfId="0" applyFont="1" applyFill="1" applyBorder="1" applyAlignment="1">
      <alignment horizontal="center" vertical="center" wrapText="1"/>
    </xf>
    <xf numFmtId="0" fontId="30" fillId="14" borderId="1" xfId="0" applyFont="1" applyFill="1" applyBorder="1" applyAlignment="1">
      <alignment horizontal="center" vertical="center" wrapText="1"/>
    </xf>
    <xf numFmtId="10" fontId="30" fillId="14" borderId="3" xfId="0" applyNumberFormat="1" applyFont="1" applyFill="1" applyBorder="1" applyAlignment="1">
      <alignment horizontal="center" vertical="center" wrapText="1"/>
    </xf>
    <xf numFmtId="10" fontId="30" fillId="14" borderId="1" xfId="0" applyNumberFormat="1" applyFont="1" applyFill="1" applyBorder="1" applyAlignment="1">
      <alignment horizontal="center" vertical="center" wrapText="1"/>
    </xf>
    <xf numFmtId="1" fontId="21" fillId="4" borderId="8" xfId="0" applyNumberFormat="1" applyFont="1" applyFill="1" applyBorder="1" applyAlignment="1">
      <alignment horizontal="center" vertical="center"/>
    </xf>
    <xf numFmtId="1" fontId="21" fillId="4" borderId="13" xfId="0" applyNumberFormat="1" applyFont="1" applyFill="1" applyBorder="1" applyAlignment="1">
      <alignment horizontal="center" vertical="center"/>
    </xf>
    <xf numFmtId="10" fontId="21" fillId="4" borderId="8" xfId="0" applyNumberFormat="1" applyFont="1" applyFill="1" applyBorder="1" applyAlignment="1">
      <alignment horizontal="center" vertical="center"/>
    </xf>
    <xf numFmtId="10" fontId="21" fillId="4" borderId="13" xfId="0" applyNumberFormat="1" applyFont="1" applyFill="1" applyBorder="1" applyAlignment="1">
      <alignment horizontal="center" vertical="center"/>
    </xf>
    <xf numFmtId="0" fontId="28" fillId="2" borderId="0" xfId="0" applyFont="1" applyFill="1" applyAlignment="1">
      <alignment horizontal="center" vertical="center" shrinkToFit="1"/>
    </xf>
    <xf numFmtId="10" fontId="21" fillId="15" borderId="3" xfId="0" applyNumberFormat="1" applyFont="1" applyFill="1" applyBorder="1" applyAlignment="1">
      <alignment horizontal="center" vertical="center" wrapText="1"/>
    </xf>
    <xf numFmtId="10" fontId="21" fillId="15" borderId="1" xfId="0" applyNumberFormat="1" applyFont="1" applyFill="1" applyBorder="1" applyAlignment="1">
      <alignment horizontal="center" vertical="center" wrapText="1"/>
    </xf>
    <xf numFmtId="0" fontId="1" fillId="2" borderId="0" xfId="0" applyFont="1" applyFill="1" applyAlignment="1">
      <alignment horizontal="center" vertical="center"/>
    </xf>
    <xf numFmtId="10" fontId="21" fillId="14" borderId="3" xfId="0" applyNumberFormat="1" applyFont="1" applyFill="1" applyBorder="1" applyAlignment="1">
      <alignment horizontal="center" vertical="center" wrapText="1"/>
    </xf>
    <xf numFmtId="10" fontId="21" fillId="14" borderId="1" xfId="0" applyNumberFormat="1" applyFont="1" applyFill="1" applyBorder="1" applyAlignment="1">
      <alignment horizontal="center" vertical="center" wrapText="1"/>
    </xf>
    <xf numFmtId="0" fontId="28" fillId="3" borderId="0" xfId="0" applyFont="1" applyFill="1" applyAlignment="1">
      <alignment horizontal="center" vertical="center" shrinkToFit="1"/>
    </xf>
    <xf numFmtId="0" fontId="1" fillId="3" borderId="0" xfId="0" applyFont="1" applyFill="1" applyAlignment="1">
      <alignment horizontal="center" vertical="center"/>
    </xf>
    <xf numFmtId="0" fontId="18" fillId="9" borderId="0" xfId="0" applyFont="1" applyFill="1" applyAlignment="1">
      <alignment horizontal="center" vertical="center"/>
    </xf>
    <xf numFmtId="0" fontId="4" fillId="12" borderId="39" xfId="0" applyFont="1" applyFill="1" applyBorder="1" applyAlignment="1">
      <alignment horizontal="center" vertical="center" shrinkToFit="1"/>
    </xf>
    <xf numFmtId="0" fontId="18" fillId="9" borderId="58" xfId="0" applyFont="1" applyFill="1" applyBorder="1" applyAlignment="1">
      <alignment horizontal="center" vertical="center"/>
    </xf>
    <xf numFmtId="0" fontId="18" fillId="4" borderId="39" xfId="0" applyFont="1" applyFill="1" applyBorder="1" applyAlignment="1">
      <alignment horizontal="center" vertical="center"/>
    </xf>
    <xf numFmtId="0" fontId="0" fillId="4" borderId="39" xfId="0" applyFill="1" applyBorder="1" applyAlignment="1">
      <alignment horizontal="center" vertical="center"/>
    </xf>
    <xf numFmtId="0" fontId="31" fillId="12" borderId="39" xfId="0" applyFont="1" applyFill="1" applyBorder="1" applyAlignment="1">
      <alignment horizontal="center" vertical="center" wrapText="1"/>
    </xf>
    <xf numFmtId="0" fontId="32" fillId="4" borderId="42" xfId="0" applyFont="1" applyFill="1" applyBorder="1" applyAlignment="1">
      <alignment horizontal="left" vertical="center" wrapText="1"/>
    </xf>
    <xf numFmtId="0" fontId="18" fillId="9" borderId="59" xfId="0" applyFont="1" applyFill="1" applyBorder="1" applyAlignment="1">
      <alignment horizontal="center" vertical="center"/>
    </xf>
    <xf numFmtId="0" fontId="18" fillId="9" borderId="60" xfId="0" applyFont="1" applyFill="1" applyBorder="1" applyAlignment="1">
      <alignment horizontal="center" vertical="center"/>
    </xf>
    <xf numFmtId="0" fontId="18" fillId="9" borderId="61" xfId="0" applyFont="1" applyFill="1" applyBorder="1" applyAlignment="1">
      <alignment horizontal="center" vertical="center"/>
    </xf>
    <xf numFmtId="0" fontId="18" fillId="4" borderId="55" xfId="0" applyFont="1" applyFill="1" applyBorder="1" applyAlignment="1">
      <alignment horizontal="center" vertical="center"/>
    </xf>
    <xf numFmtId="0" fontId="0" fillId="4" borderId="0" xfId="0" applyFill="1" applyAlignment="1">
      <alignment horizontal="center" vertical="center"/>
    </xf>
    <xf numFmtId="0" fontId="18" fillId="9" borderId="57" xfId="0" applyFont="1" applyFill="1" applyBorder="1" applyAlignment="1">
      <alignment horizontal="center" vertical="center"/>
    </xf>
    <xf numFmtId="0" fontId="15" fillId="8" borderId="0" xfId="0" applyFont="1" applyFill="1" applyAlignment="1">
      <alignment horizontal="center" vertical="center"/>
    </xf>
    <xf numFmtId="0" fontId="16" fillId="8" borderId="0" xfId="0" applyFont="1" applyFill="1" applyAlignment="1">
      <alignment horizontal="center" vertical="center"/>
    </xf>
    <xf numFmtId="0" fontId="34" fillId="8" borderId="0" xfId="0" applyFont="1" applyFill="1" applyAlignment="1">
      <alignment horizontal="center" vertical="top"/>
    </xf>
    <xf numFmtId="0" fontId="18" fillId="9" borderId="65" xfId="0" applyFont="1" applyFill="1" applyBorder="1" applyAlignment="1">
      <alignment horizontal="center" vertical="center"/>
    </xf>
    <xf numFmtId="0" fontId="18" fillId="9" borderId="7" xfId="0" applyFont="1" applyFill="1" applyBorder="1" applyAlignment="1">
      <alignment horizontal="center" vertical="center"/>
    </xf>
    <xf numFmtId="0" fontId="18" fillId="9" borderId="66" xfId="0" applyFont="1" applyFill="1" applyBorder="1" applyAlignment="1">
      <alignment horizontal="center" vertical="center"/>
    </xf>
    <xf numFmtId="0" fontId="0" fillId="4" borderId="39" xfId="0" applyFill="1" applyBorder="1" applyAlignment="1">
      <alignment horizontal="center" vertical="center" wrapText="1"/>
    </xf>
    <xf numFmtId="0" fontId="18" fillId="9" borderId="54" xfId="0" applyFont="1" applyFill="1" applyBorder="1" applyAlignment="1">
      <alignment horizontal="center" vertical="center"/>
    </xf>
    <xf numFmtId="0" fontId="18" fillId="9" borderId="55" xfId="0" applyFont="1" applyFill="1" applyBorder="1" applyAlignment="1">
      <alignment horizontal="center" vertical="center"/>
    </xf>
    <xf numFmtId="0" fontId="18" fillId="9" borderId="56" xfId="0" applyFont="1" applyFill="1" applyBorder="1" applyAlignment="1">
      <alignment horizontal="center" vertical="center"/>
    </xf>
    <xf numFmtId="0" fontId="0" fillId="0" borderId="60" xfId="0" applyBorder="1" applyAlignment="1">
      <alignment horizontal="center" vertical="center"/>
    </xf>
    <xf numFmtId="0" fontId="4" fillId="3" borderId="39" xfId="0" applyFont="1" applyFill="1" applyBorder="1" applyAlignment="1">
      <alignment horizontal="center" vertical="center" shrinkToFit="1"/>
    </xf>
    <xf numFmtId="0" fontId="18" fillId="4" borderId="0" xfId="0" applyFont="1" applyFill="1" applyAlignment="1">
      <alignment horizontal="center" vertical="center"/>
    </xf>
    <xf numFmtId="0" fontId="20" fillId="8" borderId="0" xfId="0" applyFont="1" applyFill="1" applyAlignment="1">
      <alignment horizontal="center"/>
    </xf>
    <xf numFmtId="0" fontId="17" fillId="10" borderId="63" xfId="0" applyFont="1" applyFill="1" applyBorder="1" applyAlignment="1">
      <alignment horizontal="left" vertical="center"/>
    </xf>
    <xf numFmtId="0" fontId="17" fillId="10" borderId="55" xfId="0" applyFont="1" applyFill="1" applyBorder="1" applyAlignment="1">
      <alignment horizontal="left" vertical="center"/>
    </xf>
    <xf numFmtId="0" fontId="4" fillId="2" borderId="39" xfId="0" applyFont="1" applyFill="1" applyBorder="1" applyAlignment="1">
      <alignment horizontal="center" vertical="center" shrinkToFit="1"/>
    </xf>
    <xf numFmtId="0" fontId="14" fillId="2" borderId="39" xfId="0" applyFont="1" applyFill="1" applyBorder="1" applyAlignment="1">
      <alignment horizontal="center" vertical="center" shrinkToFit="1"/>
    </xf>
    <xf numFmtId="165" fontId="36" fillId="15" borderId="0" xfId="0" applyNumberFormat="1" applyFont="1" applyFill="1" applyAlignment="1" applyProtection="1">
      <alignment horizontal="left" vertical="center"/>
      <protection locked="0"/>
    </xf>
    <xf numFmtId="165" fontId="35" fillId="15" borderId="0" xfId="0" applyNumberFormat="1" applyFont="1" applyFill="1" applyAlignment="1">
      <alignment horizontal="right" vertical="center"/>
    </xf>
    <xf numFmtId="0" fontId="31" fillId="2" borderId="39" xfId="0" applyFont="1" applyFill="1" applyBorder="1" applyAlignment="1">
      <alignment horizontal="center" vertical="center" wrapText="1"/>
    </xf>
    <xf numFmtId="0" fontId="31" fillId="3" borderId="39" xfId="0" applyFont="1" applyFill="1" applyBorder="1" applyAlignment="1">
      <alignment horizontal="center" vertical="center" wrapText="1"/>
    </xf>
    <xf numFmtId="0" fontId="1" fillId="7" borderId="0" xfId="0" applyFont="1" applyFill="1" applyAlignment="1">
      <alignment vertical="center"/>
    </xf>
    <xf numFmtId="0" fontId="8" fillId="7" borderId="0" xfId="0" applyFont="1" applyFill="1" applyAlignment="1">
      <alignment vertical="center"/>
    </xf>
    <xf numFmtId="0" fontId="23" fillId="7" borderId="0" xfId="0" applyFont="1" applyFill="1" applyAlignment="1">
      <alignment vertical="center"/>
    </xf>
    <xf numFmtId="0" fontId="15" fillId="7" borderId="0" xfId="0" applyFont="1" applyFill="1" applyAlignment="1">
      <alignment horizontal="left" vertical="center" wrapText="1"/>
    </xf>
    <xf numFmtId="0" fontId="25" fillId="7" borderId="0" xfId="0" applyFont="1" applyFill="1" applyAlignment="1">
      <alignment horizontal="center" vertical="center"/>
    </xf>
    <xf numFmtId="16" fontId="1" fillId="7" borderId="0" xfId="0" applyNumberFormat="1" applyFont="1" applyFill="1" applyAlignment="1">
      <alignment vertical="center"/>
    </xf>
    <xf numFmtId="0" fontId="2" fillId="7" borderId="0" xfId="0" applyFont="1" applyFill="1" applyAlignment="1">
      <alignment vertical="center"/>
    </xf>
    <xf numFmtId="0" fontId="0" fillId="7" borderId="0" xfId="0" applyFill="1" applyAlignment="1">
      <alignment horizontal="center"/>
    </xf>
    <xf numFmtId="0" fontId="28" fillId="7" borderId="0" xfId="0" applyFont="1" applyFill="1" applyAlignment="1">
      <alignment horizontal="center" vertical="center" shrinkToFit="1"/>
    </xf>
    <xf numFmtId="0" fontId="10" fillId="7" borderId="0" xfId="0" applyFont="1" applyFill="1" applyAlignment="1">
      <alignment horizontal="center" vertical="center" shrinkToFit="1"/>
    </xf>
    <xf numFmtId="0" fontId="10" fillId="7" borderId="0" xfId="0" applyFont="1" applyFill="1" applyAlignment="1">
      <alignment vertical="center" shrinkToFit="1"/>
    </xf>
    <xf numFmtId="0" fontId="4" fillId="7" borderId="39" xfId="0" applyFont="1" applyFill="1" applyBorder="1" applyAlignment="1">
      <alignment horizontal="center" vertical="center" shrinkToFit="1"/>
    </xf>
    <xf numFmtId="0" fontId="31" fillId="7" borderId="39" xfId="0" applyFont="1" applyFill="1" applyBorder="1" applyAlignment="1">
      <alignment horizontal="center" vertical="center" wrapText="1"/>
    </xf>
  </cellXfs>
  <cellStyles count="3">
    <cellStyle name="Lien hypertexte" xfId="1" builtinId="8"/>
    <cellStyle name="Normal" xfId="0" builtinId="0"/>
    <cellStyle name="Pourcentage" xfId="2" builtinId="5"/>
  </cellStyles>
  <dxfs count="104">
    <dxf>
      <font>
        <color rgb="FF9C5700"/>
      </font>
      <fill>
        <patternFill>
          <bgColor rgb="FFF9E4A7"/>
        </patternFill>
      </fill>
    </dxf>
    <dxf>
      <font>
        <color rgb="FF2F3D15"/>
      </font>
      <fill>
        <patternFill>
          <bgColor rgb="FFBBD686"/>
        </patternFill>
      </fill>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532B30"/>
      </font>
      <fill>
        <patternFill>
          <bgColor rgb="FFDBA5AF"/>
        </patternFill>
      </fill>
    </dxf>
    <dxf>
      <font>
        <color theme="0"/>
      </font>
      <fill>
        <patternFill>
          <bgColor theme="0"/>
        </patternFill>
      </fill>
    </dxf>
    <dxf>
      <font>
        <color rgb="FF444444"/>
      </font>
      <fill>
        <patternFill>
          <bgColor rgb="FF444444"/>
        </patternFill>
      </fill>
    </dxf>
    <dxf>
      <font>
        <color rgb="FFDDDDDD"/>
      </font>
      <fill>
        <patternFill>
          <bgColor rgb="FFDDDDDD"/>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E6E6E6"/>
      </font>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E6E6E6"/>
      </font>
    </dxf>
    <dxf>
      <font>
        <color rgb="FFE6E6E6"/>
      </font>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E6E6E6"/>
      </font>
      <fill>
        <patternFill>
          <bgColor rgb="FFE6E6E6"/>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E6E6E6"/>
      </font>
    </dxf>
    <dxf>
      <font>
        <color rgb="FFE6E6E6"/>
      </font>
    </dxf>
    <dxf>
      <font>
        <color rgb="FFE6E6E6"/>
      </font>
      <fill>
        <patternFill>
          <bgColor rgb="FFE6E6E6"/>
        </patternFill>
      </fill>
    </dxf>
    <dxf>
      <font>
        <color rgb="FFE6E6E6"/>
      </font>
    </dxf>
    <dxf>
      <font>
        <color rgb="FF9C5700"/>
      </font>
      <fill>
        <patternFill>
          <bgColor rgb="FFF9E4A7"/>
        </patternFill>
      </fill>
    </dxf>
    <dxf>
      <font>
        <color rgb="FFE6E6E6"/>
      </font>
      <fill>
        <patternFill>
          <bgColor rgb="FFE6E6E6"/>
        </patternFill>
      </fill>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E6E6E6"/>
      </font>
      <fill>
        <patternFill>
          <bgColor rgb="FFE6E6E6"/>
        </patternFill>
      </fill>
    </dxf>
    <dxf>
      <font>
        <color rgb="FF532B30"/>
      </font>
      <fill>
        <patternFill>
          <bgColor rgb="FFDBA5AF"/>
        </patternFill>
      </fill>
    </dxf>
    <dxf>
      <font>
        <color rgb="FF2F3D15"/>
      </font>
      <fill>
        <patternFill>
          <bgColor rgb="FFBBD686"/>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E6E6E6"/>
      </font>
      <fill>
        <patternFill>
          <bgColor rgb="FFE6E6E6"/>
        </patternFill>
      </fill>
    </dxf>
    <dxf>
      <font>
        <color rgb="FFE6E6E6"/>
      </font>
    </dxf>
    <dxf>
      <font>
        <color rgb="FFE6E6E6"/>
      </font>
      <fill>
        <patternFill>
          <bgColor rgb="FFE6E6E6"/>
        </patternFill>
      </fill>
    </dxf>
    <dxf>
      <font>
        <color rgb="FFE6E6E6"/>
      </font>
      <fill>
        <patternFill>
          <bgColor rgb="FFE6E6E6"/>
        </patternFill>
      </fill>
    </dxf>
    <dxf>
      <font>
        <color rgb="FFE6E6E6"/>
      </font>
    </dxf>
    <dxf>
      <font>
        <color rgb="FFE6E6E6"/>
      </font>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E6E6E6"/>
      </font>
      <fill>
        <patternFill>
          <bgColor rgb="FFE6E6E6"/>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5700"/>
      </font>
      <fill>
        <patternFill>
          <bgColor rgb="FFF9E4A7"/>
        </patternFill>
      </fill>
    </dxf>
    <dxf>
      <fill>
        <patternFill>
          <bgColor theme="0" tint="-0.34998626667073579"/>
        </patternFill>
      </fill>
    </dxf>
    <dxf>
      <font>
        <color rgb="FFE6E6E6"/>
      </font>
      <fill>
        <patternFill>
          <bgColor rgb="FFE6E6E6"/>
        </patternFill>
      </fill>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E6E6E6"/>
      </font>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E6E6E6"/>
      </font>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E6E6E6"/>
      </font>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E6E6E6"/>
      </font>
    </dxf>
    <dxf>
      <font>
        <color rgb="FF9C5700"/>
      </font>
      <fill>
        <patternFill>
          <bgColor rgb="FFF9E4A7"/>
        </patternFill>
      </fill>
    </dxf>
    <dxf>
      <font>
        <color rgb="FFE6E6E6"/>
      </font>
    </dxf>
    <dxf>
      <font>
        <color rgb="FFE6E6E6"/>
      </font>
      <fill>
        <patternFill>
          <bgColor rgb="FFE6E6E6"/>
        </patternFill>
      </fill>
    </dxf>
    <dxf>
      <font>
        <color rgb="FF9C5700"/>
      </font>
      <fill>
        <patternFill>
          <bgColor rgb="FFF9E4A7"/>
        </patternFill>
      </fill>
    </dxf>
    <dxf>
      <font>
        <color rgb="FFE6E6E6"/>
      </font>
      <fill>
        <patternFill>
          <bgColor rgb="FFE6E6E6"/>
        </patternFill>
      </fill>
    </dxf>
    <dxf>
      <font>
        <color rgb="FF532B30"/>
      </font>
      <fill>
        <patternFill>
          <bgColor rgb="FFDBA5AF"/>
        </patternFill>
      </fill>
    </dxf>
    <dxf>
      <font>
        <color rgb="FF9C5700"/>
      </font>
      <fill>
        <patternFill>
          <bgColor rgb="FFF9E4A7"/>
        </patternFill>
      </fill>
    </dxf>
    <dxf>
      <font>
        <color rgb="FF2F3D15"/>
      </font>
      <fill>
        <patternFill>
          <bgColor rgb="FFBBD686"/>
        </patternFill>
      </fill>
    </dxf>
    <dxf>
      <font>
        <color rgb="FF532B30"/>
      </font>
      <fill>
        <patternFill>
          <bgColor rgb="FFDBA5AF"/>
        </patternFill>
      </fill>
    </dxf>
    <dxf>
      <font>
        <color rgb="FF2F3D15"/>
      </font>
      <fill>
        <patternFill>
          <bgColor rgb="FFBBD686"/>
        </patternFill>
      </fill>
    </dxf>
    <dxf>
      <font>
        <color rgb="FF9C5700"/>
      </font>
      <fill>
        <patternFill>
          <bgColor rgb="FFF9E4A7"/>
        </patternFill>
      </fill>
    </dxf>
    <dxf>
      <fill>
        <patternFill>
          <bgColor theme="0" tint="-0.34998626667073579"/>
        </patternFill>
      </fill>
    </dxf>
    <dxf>
      <font>
        <color rgb="FF9C5700"/>
      </font>
      <fill>
        <patternFill>
          <bgColor rgb="FFF9E4A7"/>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0000"/>
      <color rgb="FF1DA1F2"/>
      <color rgb="FFBD081C"/>
      <color rgb="FF0E76A8"/>
      <color rgb="FF98961F"/>
      <color rgb="FFE37400"/>
      <color rgb="FF9C5700"/>
      <color rgb="FFF9E4A7"/>
      <color rgb="FFDBA5AF"/>
      <color rgb="FF532B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0654362416107382"/>
          <c:w val="0.7614155894503678"/>
          <c:h val="0.78691275167785235"/>
        </c:manualLayout>
      </c:layout>
      <c:lineChart>
        <c:grouping val="standard"/>
        <c:varyColors val="0"/>
        <c:ser>
          <c:idx val="1"/>
          <c:order val="0"/>
          <c:spPr>
            <a:ln w="19050" cap="rnd" cmpd="sng" algn="ctr">
              <a:solidFill>
                <a:srgbClr val="777618"/>
              </a:solidFill>
              <a:prstDash val="solid"/>
              <a:round/>
            </a:ln>
            <a:effectLst/>
          </c:spPr>
          <c:marker>
            <c:symbol val="none"/>
          </c:marker>
          <c:val>
            <c:numRef>
              <c:f>Ga!$F$7:$Q$7</c:f>
              <c:numCache>
                <c:formatCode>#,##0</c:formatCode>
                <c:ptCount val="12"/>
                <c:pt idx="0">
                  <c:v>43524</c:v>
                </c:pt>
                <c:pt idx="1">
                  <c:v>43555</c:v>
                </c:pt>
                <c:pt idx="2">
                  <c:v>43585</c:v>
                </c:pt>
                <c:pt idx="3">
                  <c:v>43616</c:v>
                </c:pt>
                <c:pt idx="4">
                  <c:v>43646</c:v>
                </c:pt>
                <c:pt idx="5">
                  <c:v>43677</c:v>
                </c:pt>
                <c:pt idx="6">
                  <c:v>43708</c:v>
                </c:pt>
                <c:pt idx="7">
                  <c:v>43738</c:v>
                </c:pt>
                <c:pt idx="8">
                  <c:v>43769</c:v>
                </c:pt>
                <c:pt idx="9">
                  <c:v>43799</c:v>
                </c:pt>
                <c:pt idx="10">
                  <c:v>0</c:v>
                </c:pt>
                <c:pt idx="11">
                  <c:v>0</c:v>
                </c:pt>
              </c:numCache>
            </c:numRef>
          </c:val>
          <c:smooth val="0"/>
          <c:extLst>
            <c:ext xmlns:c16="http://schemas.microsoft.com/office/drawing/2014/chart" uri="{C3380CC4-5D6E-409C-BE32-E72D297353CC}">
              <c16:uniqueId val="{00000000-BA3F-4116-AD69-953746A4296D}"/>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273411371237459"/>
          <c:w val="0.80479457318666447"/>
          <c:h val="0.73453177257525082"/>
        </c:manualLayout>
      </c:layout>
      <c:lineChart>
        <c:grouping val="standard"/>
        <c:varyColors val="0"/>
        <c:ser>
          <c:idx val="1"/>
          <c:order val="0"/>
          <c:spPr>
            <a:ln w="19050" cap="rnd" cmpd="sng" algn="ctr">
              <a:solidFill>
                <a:schemeClr val="accent4">
                  <a:lumMod val="50000"/>
                </a:schemeClr>
              </a:solidFill>
              <a:prstDash val="solid"/>
              <a:round/>
            </a:ln>
            <a:effectLst/>
          </c:spPr>
          <c:marker>
            <c:symbol val="none"/>
          </c:marker>
          <c:val>
            <c:numRef>
              <c:f>Ga!$F$25:$Q$25</c:f>
              <c:numCache>
                <c:formatCode>0.00%</c:formatCode>
                <c:ptCount val="12"/>
                <c:pt idx="0">
                  <c:v>0.42620000000000002</c:v>
                </c:pt>
                <c:pt idx="1">
                  <c:v>0.39369999999999999</c:v>
                </c:pt>
                <c:pt idx="2">
                  <c:v>0.28370000000000001</c:v>
                </c:pt>
              </c:numCache>
            </c:numRef>
          </c:val>
          <c:smooth val="0"/>
          <c:extLst>
            <c:ext xmlns:c16="http://schemas.microsoft.com/office/drawing/2014/chart" uri="{C3380CC4-5D6E-409C-BE32-E72D297353CC}">
              <c16:uniqueId val="{00000000-2ED8-484D-9ADE-DBCB1DAEB0BC}"/>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273411371237459"/>
          <c:w val="0.80479457318666447"/>
          <c:h val="0.73453177257525082"/>
        </c:manualLayout>
      </c:layout>
      <c:lineChart>
        <c:grouping val="standard"/>
        <c:varyColors val="0"/>
        <c:ser>
          <c:idx val="1"/>
          <c:order val="0"/>
          <c:spPr>
            <a:ln w="19050" cap="rnd" cmpd="sng" algn="ctr">
              <a:solidFill>
                <a:schemeClr val="accent4">
                  <a:lumMod val="50000"/>
                </a:schemeClr>
              </a:solidFill>
              <a:prstDash val="solid"/>
              <a:round/>
            </a:ln>
            <a:effectLst/>
          </c:spPr>
          <c:marker>
            <c:symbol val="none"/>
          </c:marker>
          <c:val>
            <c:numRef>
              <c:f>Ga!$F$27:$Q$27</c:f>
              <c:numCache>
                <c:formatCode>#,##0</c:formatCode>
                <c:ptCount val="12"/>
                <c:pt idx="0">
                  <c:v>108</c:v>
                </c:pt>
                <c:pt idx="1">
                  <c:v>241</c:v>
                </c:pt>
                <c:pt idx="2">
                  <c:v>397</c:v>
                </c:pt>
              </c:numCache>
            </c:numRef>
          </c:val>
          <c:smooth val="0"/>
          <c:extLst>
            <c:ext xmlns:c16="http://schemas.microsoft.com/office/drawing/2014/chart" uri="{C3380CC4-5D6E-409C-BE32-E72D297353CC}">
              <c16:uniqueId val="{00000000-28AD-46E6-B7AE-4EADB8F1C159}"/>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273411371237459"/>
          <c:w val="0.80479457318666447"/>
          <c:h val="0.73453177257525082"/>
        </c:manualLayout>
      </c:layout>
      <c:lineChart>
        <c:grouping val="standard"/>
        <c:varyColors val="0"/>
        <c:ser>
          <c:idx val="1"/>
          <c:order val="0"/>
          <c:spPr>
            <a:ln w="19050" cap="rnd" cmpd="sng" algn="ctr">
              <a:solidFill>
                <a:schemeClr val="accent4">
                  <a:lumMod val="50000"/>
                </a:schemeClr>
              </a:solidFill>
              <a:prstDash val="solid"/>
              <a:round/>
            </a:ln>
            <a:effectLst/>
          </c:spPr>
          <c:marker>
            <c:symbol val="none"/>
          </c:marker>
          <c:val>
            <c:numRef>
              <c:f>Ga!$F$29:$Q$29</c:f>
              <c:numCache>
                <c:formatCode>#,##0</c:formatCode>
                <c:ptCount val="12"/>
                <c:pt idx="0">
                  <c:v>16</c:v>
                </c:pt>
                <c:pt idx="1">
                  <c:v>88</c:v>
                </c:pt>
                <c:pt idx="2">
                  <c:v>215</c:v>
                </c:pt>
              </c:numCache>
            </c:numRef>
          </c:val>
          <c:smooth val="0"/>
          <c:extLst>
            <c:ext xmlns:c16="http://schemas.microsoft.com/office/drawing/2014/chart" uri="{C3380CC4-5D6E-409C-BE32-E72D297353CC}">
              <c16:uniqueId val="{00000000-5166-4A69-ABBE-85C4D3943FD9}"/>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273411371237459"/>
          <c:w val="0.80479457318666447"/>
          <c:h val="0.73453177257525082"/>
        </c:manualLayout>
      </c:layout>
      <c:lineChart>
        <c:grouping val="standard"/>
        <c:varyColors val="0"/>
        <c:ser>
          <c:idx val="1"/>
          <c:order val="0"/>
          <c:spPr>
            <a:ln w="19050" cap="rnd" cmpd="sng" algn="ctr">
              <a:solidFill>
                <a:schemeClr val="accent4">
                  <a:lumMod val="50000"/>
                </a:schemeClr>
              </a:solidFill>
              <a:prstDash val="solid"/>
              <a:round/>
            </a:ln>
            <a:effectLst/>
          </c:spPr>
          <c:marker>
            <c:symbol val="none"/>
          </c:marker>
          <c:val>
            <c:numRef>
              <c:f>Ga!$F$31:$Q$31</c:f>
              <c:numCache>
                <c:formatCode>0.00%</c:formatCode>
                <c:ptCount val="12"/>
                <c:pt idx="0">
                  <c:v>0.14814814814814814</c:v>
                </c:pt>
                <c:pt idx="1">
                  <c:v>0.36514522821576761</c:v>
                </c:pt>
                <c:pt idx="2">
                  <c:v>0.54156171284634758</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941D-40C2-B5D0-3194AC8F04A1}"/>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5981510105893235"/>
          <c:w val="0.80479457318666447"/>
          <c:h val="0.73364149823511271"/>
        </c:manualLayout>
      </c:layout>
      <c:lineChart>
        <c:grouping val="standard"/>
        <c:varyColors val="0"/>
        <c:ser>
          <c:idx val="1"/>
          <c:order val="0"/>
          <c:spPr>
            <a:ln w="19050" cap="rnd" cmpd="sng" algn="ctr">
              <a:solidFill>
                <a:srgbClr val="777618"/>
              </a:solidFill>
              <a:prstDash val="solid"/>
              <a:round/>
            </a:ln>
            <a:effectLst/>
          </c:spPr>
          <c:marker>
            <c:symbol val="none"/>
          </c:marker>
          <c:val>
            <c:numRef>
              <c:f>FB!$F$9:$Q$9</c:f>
              <c:numCache>
                <c:formatCode>#,##0</c:formatCode>
                <c:ptCount val="12"/>
                <c:pt idx="0">
                  <c:v>53</c:v>
                </c:pt>
                <c:pt idx="1">
                  <c:v>47</c:v>
                </c:pt>
                <c:pt idx="2">
                  <c:v>25</c:v>
                </c:pt>
                <c:pt idx="3">
                  <c:v>1</c:v>
                </c:pt>
              </c:numCache>
            </c:numRef>
          </c:val>
          <c:smooth val="0"/>
          <c:extLst>
            <c:ext xmlns:c16="http://schemas.microsoft.com/office/drawing/2014/chart" uri="{C3380CC4-5D6E-409C-BE32-E72D297353CC}">
              <c16:uniqueId val="{00000000-AA59-4625-8CAD-7D850F43F743}"/>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77142569511"/>
          <c:w val="0.7614155894503678"/>
          <c:h val="0.70700441905289235"/>
        </c:manualLayout>
      </c:layout>
      <c:lineChart>
        <c:grouping val="standard"/>
        <c:varyColors val="0"/>
        <c:ser>
          <c:idx val="1"/>
          <c:order val="0"/>
          <c:spPr>
            <a:ln w="19050" cap="rnd" cmpd="sng" algn="ctr">
              <a:solidFill>
                <a:srgbClr val="777618"/>
              </a:solidFill>
              <a:prstDash val="solid"/>
              <a:round/>
            </a:ln>
            <a:effectLst/>
          </c:spPr>
          <c:marker>
            <c:symbol val="none"/>
          </c:marker>
          <c:val>
            <c:numRef>
              <c:f>FB!$F$11:$Q$11</c:f>
              <c:numCache>
                <c:formatCode>#,##0</c:formatCode>
                <c:ptCount val="12"/>
                <c:pt idx="0">
                  <c:v>300</c:v>
                </c:pt>
                <c:pt idx="1">
                  <c:v>403</c:v>
                </c:pt>
                <c:pt idx="2">
                  <c:v>98</c:v>
                </c:pt>
                <c:pt idx="3">
                  <c:v>284</c:v>
                </c:pt>
              </c:numCache>
            </c:numRef>
          </c:val>
          <c:smooth val="0"/>
          <c:extLst>
            <c:ext xmlns:c16="http://schemas.microsoft.com/office/drawing/2014/chart" uri="{C3380CC4-5D6E-409C-BE32-E72D297353CC}">
              <c16:uniqueId val="{00000000-B3CC-4F50-87E8-3A1A7902BE08}"/>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8645095123542108"/>
          <c:w val="0.73972609758221941"/>
          <c:h val="0.65373394770564663"/>
        </c:manualLayout>
      </c:layout>
      <c:lineChart>
        <c:grouping val="standard"/>
        <c:varyColors val="0"/>
        <c:ser>
          <c:idx val="1"/>
          <c:order val="0"/>
          <c:tx>
            <c:strRef>
              <c:f>FB!$F$13</c:f>
              <c:strCache>
                <c:ptCount val="1"/>
                <c:pt idx="0">
                  <c:v>300</c:v>
                </c:pt>
              </c:strCache>
            </c:strRef>
          </c:tx>
          <c:spPr>
            <a:ln w="19050" cap="rnd" cmpd="sng" algn="ctr">
              <a:solidFill>
                <a:srgbClr val="777618"/>
              </a:solidFill>
              <a:prstDash val="solid"/>
              <a:round/>
            </a:ln>
            <a:effectLst/>
          </c:spPr>
          <c:marker>
            <c:symbol val="none"/>
          </c:marker>
          <c:val>
            <c:numRef>
              <c:f>FB!$G$13:$Q$13</c:f>
              <c:numCache>
                <c:formatCode>#,##0</c:formatCode>
                <c:ptCount val="11"/>
                <c:pt idx="0">
                  <c:v>356</c:v>
                </c:pt>
                <c:pt idx="1">
                  <c:v>98</c:v>
                </c:pt>
                <c:pt idx="2">
                  <c:v>284</c:v>
                </c:pt>
              </c:numCache>
            </c:numRef>
          </c:val>
          <c:smooth val="0"/>
          <c:extLst>
            <c:ext xmlns:c16="http://schemas.microsoft.com/office/drawing/2014/chart" uri="{C3380CC4-5D6E-409C-BE32-E72D297353CC}">
              <c16:uniqueId val="{00000000-D194-49A9-BD5A-FE830FF6C1A2}"/>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no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3317953020134229"/>
          <c:w val="0.7614155894503678"/>
          <c:h val="0.73364093959731547"/>
        </c:manualLayout>
      </c:layout>
      <c:lineChart>
        <c:grouping val="standard"/>
        <c:varyColors val="0"/>
        <c:ser>
          <c:idx val="1"/>
          <c:order val="0"/>
          <c:tx>
            <c:strRef>
              <c:f>FB!$F$15</c:f>
              <c:strCache>
                <c:ptCount val="1"/>
                <c:pt idx="0">
                  <c:v>0</c:v>
                </c:pt>
              </c:strCache>
            </c:strRef>
          </c:tx>
          <c:spPr>
            <a:ln w="19050" cap="rnd" cmpd="sng" algn="ctr">
              <a:solidFill>
                <a:srgbClr val="777618"/>
              </a:solidFill>
              <a:prstDash val="solid"/>
              <a:round/>
            </a:ln>
            <a:effectLst/>
          </c:spPr>
          <c:marker>
            <c:symbol val="none"/>
          </c:marker>
          <c:val>
            <c:numRef>
              <c:f>FB!$G$15:$Q$15</c:f>
              <c:numCache>
                <c:formatCode>#,##0</c:formatCode>
                <c:ptCount val="11"/>
                <c:pt idx="0">
                  <c:v>47</c:v>
                </c:pt>
                <c:pt idx="1">
                  <c:v>0</c:v>
                </c:pt>
                <c:pt idx="2">
                  <c:v>0</c:v>
                </c:pt>
              </c:numCache>
            </c:numRef>
          </c:val>
          <c:smooth val="0"/>
          <c:extLst>
            <c:ext xmlns:c16="http://schemas.microsoft.com/office/drawing/2014/chart" uri="{C3380CC4-5D6E-409C-BE32-E72D297353CC}">
              <c16:uniqueId val="{00000000-A5E1-4C5E-8959-AA4E06B8D346}"/>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592809364548495"/>
          <c:w val="0.78310508131851619"/>
          <c:h val="0.70798494983277593"/>
        </c:manualLayout>
      </c:layout>
      <c:lineChart>
        <c:grouping val="standard"/>
        <c:varyColors val="0"/>
        <c:ser>
          <c:idx val="1"/>
          <c:order val="0"/>
          <c:spPr>
            <a:ln w="19050" cap="rnd" cmpd="sng" algn="ctr">
              <a:solidFill>
                <a:srgbClr val="777618"/>
              </a:solidFill>
              <a:prstDash val="solid"/>
              <a:round/>
            </a:ln>
            <a:effectLst/>
          </c:spPr>
          <c:marker>
            <c:symbol val="none"/>
          </c:marker>
          <c:val>
            <c:numRef>
              <c:f>FB!$F$17:$Q$17</c:f>
              <c:numCache>
                <c:formatCode>#,##0</c:formatCode>
                <c:ptCount val="12"/>
                <c:pt idx="0">
                  <c:v>33</c:v>
                </c:pt>
                <c:pt idx="1">
                  <c:v>45</c:v>
                </c:pt>
                <c:pt idx="2">
                  <c:v>27</c:v>
                </c:pt>
                <c:pt idx="3">
                  <c:v>26</c:v>
                </c:pt>
              </c:numCache>
            </c:numRef>
          </c:val>
          <c:smooth val="0"/>
          <c:extLst>
            <c:ext xmlns:c16="http://schemas.microsoft.com/office/drawing/2014/chart" uri="{C3380CC4-5D6E-409C-BE32-E72D297353CC}">
              <c16:uniqueId val="{00000000-C465-48A5-BB97-1E02C07DD19D}"/>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8645134228187921"/>
          <c:w val="0.78310508131851619"/>
          <c:h val="0.65373322147651003"/>
        </c:manualLayout>
      </c:layout>
      <c:lineChart>
        <c:grouping val="standard"/>
        <c:varyColors val="0"/>
        <c:ser>
          <c:idx val="1"/>
          <c:order val="0"/>
          <c:spPr>
            <a:ln w="19050" cap="rnd" cmpd="sng" algn="ctr">
              <a:solidFill>
                <a:srgbClr val="777618"/>
              </a:solidFill>
              <a:prstDash val="solid"/>
              <a:round/>
            </a:ln>
            <a:effectLst/>
          </c:spPr>
          <c:marker>
            <c:symbol val="none"/>
          </c:marker>
          <c:val>
            <c:numRef>
              <c:f>FB!$F$19:$Q$19</c:f>
              <c:numCache>
                <c:formatCode>#,##0</c:formatCode>
                <c:ptCount val="12"/>
                <c:pt idx="0">
                  <c:v>23</c:v>
                </c:pt>
                <c:pt idx="1">
                  <c:v>10</c:v>
                </c:pt>
                <c:pt idx="2">
                  <c:v>4</c:v>
                </c:pt>
                <c:pt idx="3">
                  <c:v>9</c:v>
                </c:pt>
              </c:numCache>
            </c:numRef>
          </c:val>
          <c:smooth val="0"/>
          <c:extLst>
            <c:ext xmlns:c16="http://schemas.microsoft.com/office/drawing/2014/chart" uri="{C3380CC4-5D6E-409C-BE32-E72D297353CC}">
              <c16:uniqueId val="{00000000-DCC2-4956-A05A-BF5A7256E405}"/>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5981510105893235"/>
          <c:w val="0.80479457318666447"/>
          <c:h val="0.73364149823511271"/>
        </c:manualLayout>
      </c:layout>
      <c:lineChart>
        <c:grouping val="standard"/>
        <c:varyColors val="0"/>
        <c:ser>
          <c:idx val="1"/>
          <c:order val="0"/>
          <c:spPr>
            <a:ln w="19050" cap="rnd" cmpd="sng" algn="ctr">
              <a:solidFill>
                <a:srgbClr val="777618"/>
              </a:solidFill>
              <a:prstDash val="solid"/>
              <a:round/>
            </a:ln>
            <a:effectLst/>
          </c:spPr>
          <c:marker>
            <c:symbol val="none"/>
          </c:marker>
          <c:val>
            <c:numRef>
              <c:f>Ga!$F$9:$Q$9</c:f>
              <c:numCache>
                <c:formatCode>#,##0</c:formatCode>
                <c:ptCount val="12"/>
                <c:pt idx="0">
                  <c:v>61</c:v>
                </c:pt>
                <c:pt idx="1">
                  <c:v>127</c:v>
                </c:pt>
                <c:pt idx="2">
                  <c:v>289</c:v>
                </c:pt>
              </c:numCache>
            </c:numRef>
          </c:val>
          <c:smooth val="0"/>
          <c:extLst>
            <c:ext xmlns:c16="http://schemas.microsoft.com/office/drawing/2014/chart" uri="{C3380CC4-5D6E-409C-BE32-E72D297353CC}">
              <c16:uniqueId val="{00000000-05CD-4194-B6FA-F3F7223AF7BA}"/>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273411371237459"/>
          <c:w val="0.80479457318666447"/>
          <c:h val="0.73453177257525082"/>
        </c:manualLayout>
      </c:layout>
      <c:lineChart>
        <c:grouping val="standard"/>
        <c:varyColors val="0"/>
        <c:ser>
          <c:idx val="1"/>
          <c:order val="0"/>
          <c:spPr>
            <a:ln w="19050" cap="rnd" cmpd="sng" algn="ctr">
              <a:solidFill>
                <a:srgbClr val="777618"/>
              </a:solidFill>
              <a:prstDash val="solid"/>
              <a:round/>
            </a:ln>
            <a:effectLst/>
          </c:spPr>
          <c:marker>
            <c:symbol val="none"/>
          </c:marker>
          <c:val>
            <c:numRef>
              <c:f>FB!$F$21:$Q$21</c:f>
              <c:numCache>
                <c:formatCode>#,##0</c:formatCode>
                <c:ptCount val="12"/>
                <c:pt idx="0">
                  <c:v>1</c:v>
                </c:pt>
                <c:pt idx="1">
                  <c:v>2</c:v>
                </c:pt>
                <c:pt idx="2">
                  <c:v>0</c:v>
                </c:pt>
                <c:pt idx="3">
                  <c:v>0</c:v>
                </c:pt>
              </c:numCache>
            </c:numRef>
          </c:val>
          <c:smooth val="0"/>
          <c:extLst>
            <c:ext xmlns:c16="http://schemas.microsoft.com/office/drawing/2014/chart" uri="{C3380CC4-5D6E-409C-BE32-E72D297353CC}">
              <c16:uniqueId val="{00000000-9707-452F-A8C5-96373FFCAA81}"/>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43624161074"/>
          <c:w val="0.73972609758221941"/>
          <c:h val="0.68036912751677847"/>
        </c:manualLayout>
      </c:layout>
      <c:lineChart>
        <c:grouping val="standard"/>
        <c:varyColors val="0"/>
        <c:ser>
          <c:idx val="1"/>
          <c:order val="0"/>
          <c:spPr>
            <a:ln w="19050" cap="rnd" cmpd="sng" algn="ctr">
              <a:solidFill>
                <a:srgbClr val="777618"/>
              </a:solidFill>
              <a:prstDash val="solid"/>
              <a:round/>
            </a:ln>
            <a:effectLst/>
          </c:spPr>
          <c:marker>
            <c:symbol val="none"/>
          </c:marker>
          <c:val>
            <c:numRef>
              <c:f>FB!$F$23:$Q$23</c:f>
              <c:numCache>
                <c:formatCode>#,##0</c:formatCode>
                <c:ptCount val="12"/>
                <c:pt idx="0">
                  <c:v>57</c:v>
                </c:pt>
                <c:pt idx="1">
                  <c:v>57</c:v>
                </c:pt>
                <c:pt idx="2">
                  <c:v>31</c:v>
                </c:pt>
                <c:pt idx="3">
                  <c:v>35</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EF64-45CC-851E-A5950270CDBB}"/>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8582775919732442"/>
          <c:w val="0.69634711384592252"/>
          <c:h val="0.65489130434782616"/>
        </c:manualLayout>
      </c:layout>
      <c:lineChart>
        <c:grouping val="standard"/>
        <c:varyColors val="0"/>
        <c:ser>
          <c:idx val="1"/>
          <c:order val="0"/>
          <c:spPr>
            <a:ln w="19050" cap="rnd" cmpd="sng" algn="ctr">
              <a:solidFill>
                <a:srgbClr val="777618"/>
              </a:solidFill>
              <a:prstDash val="solid"/>
              <a:round/>
            </a:ln>
            <a:effectLst/>
          </c:spPr>
          <c:marker>
            <c:symbol val="none"/>
          </c:marker>
          <c:val>
            <c:numRef>
              <c:f>FB!$F$25:$Q$25</c:f>
              <c:numCache>
                <c:formatCode>#,##0</c:formatCode>
                <c:ptCount val="12"/>
                <c:pt idx="0">
                  <c:v>3</c:v>
                </c:pt>
                <c:pt idx="1">
                  <c:v>34</c:v>
                </c:pt>
                <c:pt idx="2">
                  <c:v>56</c:v>
                </c:pt>
                <c:pt idx="3">
                  <c:v>1</c:v>
                </c:pt>
              </c:numCache>
            </c:numRef>
          </c:val>
          <c:smooth val="0"/>
          <c:extLst>
            <c:ext xmlns:c16="http://schemas.microsoft.com/office/drawing/2014/chart" uri="{C3380CC4-5D6E-409C-BE32-E72D297353CC}">
              <c16:uniqueId val="{00000000-81F4-4378-9019-37C221308362}"/>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3317980952141259"/>
          <c:w val="0.73972609758221941"/>
          <c:h val="0.70700441905289235"/>
        </c:manualLayout>
      </c:layout>
      <c:lineChart>
        <c:grouping val="standard"/>
        <c:varyColors val="0"/>
        <c:ser>
          <c:idx val="1"/>
          <c:order val="0"/>
          <c:spPr>
            <a:ln w="19050" cap="rnd" cmpd="sng" algn="ctr">
              <a:solidFill>
                <a:srgbClr val="777618"/>
              </a:solidFill>
              <a:prstDash val="solid"/>
              <a:round/>
            </a:ln>
            <a:effectLst/>
          </c:spPr>
          <c:marker>
            <c:symbol val="none"/>
          </c:marker>
          <c:val>
            <c:numRef>
              <c:f>FB!$F$27:$Q$27</c:f>
              <c:numCache>
                <c:formatCode>0.00%</c:formatCode>
                <c:ptCount val="12"/>
                <c:pt idx="0">
                  <c:v>0.2</c:v>
                </c:pt>
                <c:pt idx="1">
                  <c:v>0.22580645161290322</c:v>
                </c:pt>
                <c:pt idx="2">
                  <c:v>0.88775510204081631</c:v>
                </c:pt>
                <c:pt idx="3">
                  <c:v>0.12676056338028169</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F4CF-4357-80C2-3F93A4FA3699}"/>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8582737076218486"/>
          <c:w val="0.71803660571407102"/>
          <c:h val="0.6814387929791117"/>
        </c:manualLayout>
      </c:layout>
      <c:lineChart>
        <c:grouping val="standard"/>
        <c:varyColors val="0"/>
        <c:ser>
          <c:idx val="1"/>
          <c:order val="0"/>
          <c:spPr>
            <a:ln w="19050" cap="rnd" cmpd="sng" algn="ctr">
              <a:solidFill>
                <a:srgbClr val="777618"/>
              </a:solidFill>
              <a:prstDash val="solid"/>
              <a:round/>
            </a:ln>
            <a:effectLst/>
          </c:spPr>
          <c:marker>
            <c:symbol val="none"/>
          </c:marker>
          <c:val>
            <c:numRef>
              <c:f>FB!$F$29:$Q$29</c:f>
              <c:numCache>
                <c:formatCode>0.00%</c:formatCode>
                <c:ptCount val="12"/>
                <c:pt idx="0">
                  <c:v>0.19</c:v>
                </c:pt>
                <c:pt idx="1">
                  <c:v>0.14143920595533499</c:v>
                </c:pt>
                <c:pt idx="2">
                  <c:v>0.31632653061224492</c:v>
                </c:pt>
                <c:pt idx="3">
                  <c:v>0.12323943661971831</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08BF-4EF2-8A48-538AFB0ED387}"/>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0654362416107382"/>
          <c:w val="0.73972609758221941"/>
          <c:h val="0.76027684563758391"/>
        </c:manualLayout>
      </c:layout>
      <c:lineChart>
        <c:grouping val="standard"/>
        <c:varyColors val="0"/>
        <c:ser>
          <c:idx val="1"/>
          <c:order val="0"/>
          <c:spPr>
            <a:ln w="19050" cap="rnd" cmpd="sng" algn="ctr">
              <a:solidFill>
                <a:srgbClr val="777618"/>
              </a:solidFill>
              <a:prstDash val="solid"/>
              <a:round/>
            </a:ln>
            <a:effectLst/>
          </c:spPr>
          <c:marker>
            <c:symbol val="none"/>
          </c:marker>
          <c:val>
            <c:numRef>
              <c:f>FB!$F$31:$Q$31</c:f>
              <c:numCache>
                <c:formatCode>0</c:formatCode>
                <c:ptCount val="12"/>
                <c:pt idx="0">
                  <c:v>2</c:v>
                </c:pt>
                <c:pt idx="1">
                  <c:v>4</c:v>
                </c:pt>
                <c:pt idx="2">
                  <c:v>6</c:v>
                </c:pt>
                <c:pt idx="3">
                  <c:v>2</c:v>
                </c:pt>
              </c:numCache>
            </c:numRef>
          </c:val>
          <c:smooth val="0"/>
          <c:extLst>
            <c:ext xmlns:c16="http://schemas.microsoft.com/office/drawing/2014/chart" uri="{C3380CC4-5D6E-409C-BE32-E72D297353CC}">
              <c16:uniqueId val="{00000000-D829-446A-8428-D3ECF60D9082}"/>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317980952141259"/>
          <c:w val="0.80479457318666447"/>
          <c:h val="0.70700441905289235"/>
        </c:manualLayout>
      </c:layout>
      <c:lineChart>
        <c:grouping val="standard"/>
        <c:varyColors val="0"/>
        <c:ser>
          <c:idx val="1"/>
          <c:order val="0"/>
          <c:spPr>
            <a:ln w="19050" cap="rnd" cmpd="sng" algn="ctr">
              <a:solidFill>
                <a:srgbClr val="777618"/>
              </a:solidFill>
              <a:prstDash val="solid"/>
              <a:round/>
            </a:ln>
            <a:effectLst/>
          </c:spPr>
          <c:marker>
            <c:symbol val="none"/>
          </c:marker>
          <c:val>
            <c:numRef>
              <c:f>FB!$F$33:$Q$33</c:f>
              <c:numCache>
                <c:formatCode>0</c:formatCode>
                <c:ptCount val="12"/>
                <c:pt idx="0">
                  <c:v>18</c:v>
                </c:pt>
                <c:pt idx="1">
                  <c:v>124</c:v>
                </c:pt>
                <c:pt idx="2">
                  <c:v>56</c:v>
                </c:pt>
                <c:pt idx="3">
                  <c:v>13</c:v>
                </c:pt>
              </c:numCache>
            </c:numRef>
          </c:val>
          <c:smooth val="0"/>
          <c:extLst>
            <c:ext xmlns:c16="http://schemas.microsoft.com/office/drawing/2014/chart" uri="{C3380CC4-5D6E-409C-BE32-E72D297353CC}">
              <c16:uniqueId val="{00000000-C7DD-40F9-BA1B-6F788A700A78}"/>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10105893235"/>
          <c:w val="0.7614155894503678"/>
          <c:h val="0.70700564805862409"/>
        </c:manualLayout>
      </c:layout>
      <c:lineChart>
        <c:grouping val="standard"/>
        <c:varyColors val="0"/>
        <c:ser>
          <c:idx val="1"/>
          <c:order val="0"/>
          <c:spPr>
            <a:ln w="19050" cap="rnd" cmpd="sng" algn="ctr">
              <a:solidFill>
                <a:srgbClr val="777618"/>
              </a:solidFill>
              <a:prstDash val="solid"/>
              <a:round/>
            </a:ln>
            <a:effectLst/>
          </c:spPr>
          <c:marker>
            <c:symbol val="none"/>
          </c:marker>
          <c:val>
            <c:numRef>
              <c:f>FB!$F$35:$Q$35</c:f>
              <c:numCache>
                <c:formatCode>0</c:formatCode>
                <c:ptCount val="12"/>
                <c:pt idx="0">
                  <c:v>6</c:v>
                </c:pt>
                <c:pt idx="1">
                  <c:v>57</c:v>
                </c:pt>
                <c:pt idx="2">
                  <c:v>23</c:v>
                </c:pt>
                <c:pt idx="3">
                  <c:v>21</c:v>
                </c:pt>
              </c:numCache>
            </c:numRef>
          </c:val>
          <c:smooth val="0"/>
          <c:extLst>
            <c:ext xmlns:c16="http://schemas.microsoft.com/office/drawing/2014/chart" uri="{C3380CC4-5D6E-409C-BE32-E72D297353CC}">
              <c16:uniqueId val="{00000000-B9CD-4D9F-8FD7-C3B5F2B5FFA0}"/>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0654362416107382"/>
          <c:w val="0.7614155894503678"/>
          <c:h val="0.78691275167785235"/>
        </c:manualLayout>
      </c:layout>
      <c:lineChart>
        <c:grouping val="standard"/>
        <c:varyColors val="0"/>
        <c:ser>
          <c:idx val="1"/>
          <c:order val="0"/>
          <c:spPr>
            <a:ln w="19050" cap="rnd" cmpd="sng" algn="ctr">
              <a:solidFill>
                <a:srgbClr val="777618"/>
              </a:solidFill>
              <a:prstDash val="solid"/>
              <a:round/>
            </a:ln>
            <a:effectLst/>
          </c:spPr>
          <c:marker>
            <c:symbol val="none"/>
          </c:marker>
          <c:val>
            <c:numRef>
              <c:f>FB!$F$7:$Q$7</c:f>
              <c:numCache>
                <c:formatCode>#,##0</c:formatCode>
                <c:ptCount val="12"/>
                <c:pt idx="0">
                  <c:v>479</c:v>
                </c:pt>
                <c:pt idx="1">
                  <c:v>478</c:v>
                </c:pt>
                <c:pt idx="2">
                  <c:v>484</c:v>
                </c:pt>
                <c:pt idx="3">
                  <c:v>482</c:v>
                </c:pt>
              </c:numCache>
            </c:numRef>
          </c:val>
          <c:smooth val="0"/>
          <c:extLst>
            <c:ext xmlns:c16="http://schemas.microsoft.com/office/drawing/2014/chart" uri="{C3380CC4-5D6E-409C-BE32-E72D297353CC}">
              <c16:uniqueId val="{00000000-44AB-4997-AEC6-B1A695193202}"/>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0654362416107382"/>
          <c:w val="0.7614155894503678"/>
          <c:h val="0.78691275167785235"/>
        </c:manualLayout>
      </c:layout>
      <c:lineChart>
        <c:grouping val="standard"/>
        <c:varyColors val="0"/>
        <c:ser>
          <c:idx val="1"/>
          <c:order val="0"/>
          <c:spPr>
            <a:ln w="19050" cap="rnd" cmpd="sng" algn="ctr">
              <a:solidFill>
                <a:srgbClr val="777618"/>
              </a:solidFill>
              <a:prstDash val="solid"/>
              <a:round/>
            </a:ln>
            <a:effectLst/>
          </c:spPr>
          <c:marker>
            <c:symbol val="none"/>
          </c:marker>
          <c:val>
            <c:numRef>
              <c:f>In!$F$7:$Q$7</c:f>
              <c:numCache>
                <c:formatCode>#,##0</c:formatCode>
                <c:ptCount val="12"/>
                <c:pt idx="0">
                  <c:v>123</c:v>
                </c:pt>
                <c:pt idx="1">
                  <c:v>156</c:v>
                </c:pt>
                <c:pt idx="2">
                  <c:v>4</c:v>
                </c:pt>
              </c:numCache>
            </c:numRef>
          </c:val>
          <c:smooth val="0"/>
          <c:extLst>
            <c:ext xmlns:c16="http://schemas.microsoft.com/office/drawing/2014/chart" uri="{C3380CC4-5D6E-409C-BE32-E72D297353CC}">
              <c16:uniqueId val="{00000000-B55D-4400-8E41-B80F8F60E81A}"/>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77142569511"/>
          <c:w val="0.7614155894503678"/>
          <c:h val="0.70700441905289235"/>
        </c:manualLayout>
      </c:layout>
      <c:lineChart>
        <c:grouping val="standard"/>
        <c:varyColors val="0"/>
        <c:ser>
          <c:idx val="1"/>
          <c:order val="0"/>
          <c:spPr>
            <a:ln w="19050" cap="rnd" cmpd="sng" algn="ctr">
              <a:solidFill>
                <a:srgbClr val="777618"/>
              </a:solidFill>
              <a:prstDash val="solid"/>
              <a:round/>
            </a:ln>
            <a:effectLst/>
          </c:spPr>
          <c:marker>
            <c:symbol val="none"/>
          </c:marker>
          <c:val>
            <c:numRef>
              <c:f>Ga!$F$11:$Q$11</c:f>
              <c:numCache>
                <c:formatCode>0.00%</c:formatCode>
                <c:ptCount val="12"/>
                <c:pt idx="0">
                  <c:v>1.4015255950739821E-3</c:v>
                </c:pt>
                <c:pt idx="1">
                  <c:v>2.9158535185397775E-3</c:v>
                </c:pt>
                <c:pt idx="2">
                  <c:v>6.6307215785247221E-3</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86CC-418F-92E5-B21CF5838EC4}"/>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5981510105893235"/>
          <c:w val="0.80479457318666447"/>
          <c:h val="0.73364149823511271"/>
        </c:manualLayout>
      </c:layout>
      <c:lineChart>
        <c:grouping val="standard"/>
        <c:varyColors val="0"/>
        <c:ser>
          <c:idx val="1"/>
          <c:order val="0"/>
          <c:spPr>
            <a:ln w="19050" cap="rnd" cmpd="sng" algn="ctr">
              <a:solidFill>
                <a:srgbClr val="777618"/>
              </a:solidFill>
              <a:prstDash val="solid"/>
              <a:round/>
            </a:ln>
            <a:effectLst/>
          </c:spPr>
          <c:marker>
            <c:symbol val="none"/>
          </c:marker>
          <c:val>
            <c:numRef>
              <c:f>In!$F$9:$Q$9</c:f>
              <c:numCache>
                <c:formatCode>#,##0</c:formatCode>
                <c:ptCount val="12"/>
                <c:pt idx="0">
                  <c:v>4</c:v>
                </c:pt>
                <c:pt idx="1">
                  <c:v>8</c:v>
                </c:pt>
                <c:pt idx="2">
                  <c:v>17</c:v>
                </c:pt>
              </c:numCache>
            </c:numRef>
          </c:val>
          <c:smooth val="0"/>
          <c:extLst>
            <c:ext xmlns:c16="http://schemas.microsoft.com/office/drawing/2014/chart" uri="{C3380CC4-5D6E-409C-BE32-E72D297353CC}">
              <c16:uniqueId val="{00000000-2A9F-4F52-A3BA-396A0D6D0AA5}"/>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77142569511"/>
          <c:w val="0.7614155894503678"/>
          <c:h val="0.70700441905289235"/>
        </c:manualLayout>
      </c:layout>
      <c:lineChart>
        <c:grouping val="standard"/>
        <c:varyColors val="0"/>
        <c:ser>
          <c:idx val="1"/>
          <c:order val="0"/>
          <c:spPr>
            <a:ln w="19050" cap="rnd" cmpd="sng" algn="ctr">
              <a:solidFill>
                <a:srgbClr val="777618"/>
              </a:solidFill>
              <a:prstDash val="solid"/>
              <a:round/>
            </a:ln>
            <a:effectLst/>
          </c:spPr>
          <c:marker>
            <c:symbol val="none"/>
          </c:marker>
          <c:val>
            <c:numRef>
              <c:f>In!$F$11:$Q$11</c:f>
              <c:numCache>
                <c:formatCode>#,##0</c:formatCode>
                <c:ptCount val="12"/>
                <c:pt idx="0">
                  <c:v>231</c:v>
                </c:pt>
                <c:pt idx="1">
                  <c:v>432</c:v>
                </c:pt>
                <c:pt idx="2">
                  <c:v>293</c:v>
                </c:pt>
              </c:numCache>
            </c:numRef>
          </c:val>
          <c:smooth val="0"/>
          <c:extLst>
            <c:ext xmlns:c16="http://schemas.microsoft.com/office/drawing/2014/chart" uri="{C3380CC4-5D6E-409C-BE32-E72D297353CC}">
              <c16:uniqueId val="{00000000-2095-43A6-A99B-B294363EDE7E}"/>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8645095123542108"/>
          <c:w val="0.73972609758221941"/>
          <c:h val="0.65373394770564663"/>
        </c:manualLayout>
      </c:layout>
      <c:lineChart>
        <c:grouping val="standard"/>
        <c:varyColors val="0"/>
        <c:ser>
          <c:idx val="1"/>
          <c:order val="0"/>
          <c:tx>
            <c:strRef>
              <c:f>In!$F$13</c:f>
              <c:strCache>
                <c:ptCount val="1"/>
                <c:pt idx="0">
                  <c:v>23</c:v>
                </c:pt>
              </c:strCache>
            </c:strRef>
          </c:tx>
          <c:spPr>
            <a:ln w="19050" cap="rnd" cmpd="sng" algn="ctr">
              <a:solidFill>
                <a:srgbClr val="777618"/>
              </a:solidFill>
              <a:prstDash val="solid"/>
              <a:round/>
            </a:ln>
            <a:effectLst/>
          </c:spPr>
          <c:marker>
            <c:symbol val="none"/>
          </c:marker>
          <c:val>
            <c:numRef>
              <c:f>In!$G$13:$Q$13</c:f>
              <c:numCache>
                <c:formatCode>#,##0</c:formatCode>
                <c:ptCount val="11"/>
                <c:pt idx="0">
                  <c:v>12</c:v>
                </c:pt>
                <c:pt idx="1">
                  <c:v>15</c:v>
                </c:pt>
              </c:numCache>
            </c:numRef>
          </c:val>
          <c:smooth val="0"/>
          <c:extLst>
            <c:ext xmlns:c16="http://schemas.microsoft.com/office/drawing/2014/chart" uri="{C3380CC4-5D6E-409C-BE32-E72D297353CC}">
              <c16:uniqueId val="{00000000-5576-44B8-8BD7-9341E45DD07E}"/>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no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77142569511"/>
          <c:w val="0.7614155894503678"/>
          <c:h val="0.70700441905289235"/>
        </c:manualLayout>
      </c:layout>
      <c:lineChart>
        <c:grouping val="standard"/>
        <c:varyColors val="0"/>
        <c:ser>
          <c:idx val="0"/>
          <c:order val="0"/>
          <c:spPr>
            <a:ln w="19050" cap="rnd" cmpd="sng" algn="ctr">
              <a:solidFill>
                <a:srgbClr val="777618"/>
              </a:solidFill>
              <a:prstDash val="solid"/>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In!$F$15:$Q$15</c:f>
              <c:numCache>
                <c:formatCode>#,##0</c:formatCode>
                <c:ptCount val="12"/>
                <c:pt idx="0">
                  <c:v>32</c:v>
                </c:pt>
                <c:pt idx="1">
                  <c:v>12</c:v>
                </c:pt>
                <c:pt idx="2">
                  <c:v>3</c:v>
                </c:pt>
              </c:numCache>
            </c:numRef>
          </c:val>
          <c:smooth val="0"/>
          <c:extLst>
            <c:ext xmlns:c16="http://schemas.microsoft.com/office/drawing/2014/chart" uri="{C3380CC4-5D6E-409C-BE32-E72D297353CC}">
              <c16:uniqueId val="{00000002-5E0F-43D9-8726-C6F2D8C01A88}"/>
            </c:ext>
          </c:extLst>
        </c:ser>
        <c:dLbls>
          <c:showLegendKey val="0"/>
          <c:showVal val="0"/>
          <c:showCatName val="0"/>
          <c:showSerName val="0"/>
          <c:showPercent val="0"/>
          <c:showBubbleSize val="0"/>
        </c:dLbls>
        <c:smooth val="0"/>
        <c:axId val="1153965535"/>
        <c:axId val="1153968415"/>
      </c:lineChart>
      <c:dateAx>
        <c:axId val="1153965535"/>
        <c:scaling>
          <c:orientation val="minMax"/>
        </c:scaling>
        <c:delete val="1"/>
        <c:axPos val="b"/>
        <c:numFmt formatCode="mmm\-yy" sourceLinked="1"/>
        <c:majorTickMark val="none"/>
        <c:minorTickMark val="none"/>
        <c:tickLblPos val="nextTo"/>
        <c:crossAx val="1153968415"/>
        <c:crosses val="autoZero"/>
        <c:auto val="1"/>
        <c:lblOffset val="100"/>
        <c:baseTimeUnit val="months"/>
      </c:date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592809364548495"/>
          <c:w val="0.78310508131851619"/>
          <c:h val="0.70798494983277593"/>
        </c:manualLayout>
      </c:layout>
      <c:lineChart>
        <c:grouping val="standard"/>
        <c:varyColors val="0"/>
        <c:ser>
          <c:idx val="1"/>
          <c:order val="0"/>
          <c:spPr>
            <a:ln w="19050" cap="rnd" cmpd="sng" algn="ctr">
              <a:solidFill>
                <a:srgbClr val="777618"/>
              </a:solidFill>
              <a:prstDash val="solid"/>
              <a:round/>
            </a:ln>
            <a:effectLst/>
          </c:spPr>
          <c:marker>
            <c:symbol val="none"/>
          </c:marker>
          <c:val>
            <c:numRef>
              <c:f>In!$F$17:$Q$17</c:f>
              <c:numCache>
                <c:formatCode>0.00%</c:formatCode>
                <c:ptCount val="12"/>
                <c:pt idx="0">
                  <c:v>0.23809523809523808</c:v>
                </c:pt>
                <c:pt idx="1">
                  <c:v>5.5555555555555552E-2</c:v>
                </c:pt>
                <c:pt idx="2">
                  <c:v>6.1433447098976107E-2</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4149-4BCA-9019-C36D9F29ED92}"/>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8645134228187921"/>
          <c:w val="0.78310508131851619"/>
          <c:h val="0.65373322147651003"/>
        </c:manualLayout>
      </c:layout>
      <c:lineChart>
        <c:grouping val="standard"/>
        <c:varyColors val="0"/>
        <c:ser>
          <c:idx val="1"/>
          <c:order val="0"/>
          <c:spPr>
            <a:ln w="19050" cap="rnd" cmpd="sng" algn="ctr">
              <a:solidFill>
                <a:srgbClr val="777618"/>
              </a:solidFill>
              <a:prstDash val="solid"/>
              <a:round/>
            </a:ln>
            <a:effectLst/>
          </c:spPr>
          <c:marker>
            <c:symbol val="none"/>
          </c:marker>
          <c:val>
            <c:numRef>
              <c:f>In!$F$19:$Q$19</c:f>
              <c:numCache>
                <c:formatCode>#,##0</c:formatCode>
                <c:ptCount val="12"/>
                <c:pt idx="0">
                  <c:v>23</c:v>
                </c:pt>
                <c:pt idx="1">
                  <c:v>10</c:v>
                </c:pt>
                <c:pt idx="2">
                  <c:v>9</c:v>
                </c:pt>
              </c:numCache>
            </c:numRef>
          </c:val>
          <c:smooth val="0"/>
          <c:extLst>
            <c:ext xmlns:c16="http://schemas.microsoft.com/office/drawing/2014/chart" uri="{C3380CC4-5D6E-409C-BE32-E72D297353CC}">
              <c16:uniqueId val="{00000000-733A-483D-A45D-C8EF3A23A55D}"/>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273411371237459"/>
          <c:w val="0.80479457318666447"/>
          <c:h val="0.73453177257525082"/>
        </c:manualLayout>
      </c:layout>
      <c:lineChart>
        <c:grouping val="standard"/>
        <c:varyColors val="0"/>
        <c:ser>
          <c:idx val="1"/>
          <c:order val="0"/>
          <c:spPr>
            <a:ln w="19050" cap="rnd" cmpd="sng" algn="ctr">
              <a:solidFill>
                <a:srgbClr val="777618"/>
              </a:solidFill>
              <a:prstDash val="solid"/>
              <a:round/>
            </a:ln>
            <a:effectLst/>
          </c:spPr>
          <c:marker>
            <c:symbol val="none"/>
          </c:marker>
          <c:val>
            <c:numRef>
              <c:f>In!$F$21:$Q$21</c:f>
              <c:numCache>
                <c:formatCode>#,##0</c:formatCode>
                <c:ptCount val="12"/>
                <c:pt idx="0">
                  <c:v>1</c:v>
                </c:pt>
                <c:pt idx="1">
                  <c:v>2</c:v>
                </c:pt>
                <c:pt idx="2">
                  <c:v>5</c:v>
                </c:pt>
              </c:numCache>
            </c:numRef>
          </c:val>
          <c:smooth val="0"/>
          <c:extLst>
            <c:ext xmlns:c16="http://schemas.microsoft.com/office/drawing/2014/chart" uri="{C3380CC4-5D6E-409C-BE32-E72D297353CC}">
              <c16:uniqueId val="{00000000-A699-4743-89D1-75660A8FE2D6}"/>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43624161074"/>
          <c:w val="0.73972609758221941"/>
          <c:h val="0.68036912751677847"/>
        </c:manualLayout>
      </c:layout>
      <c:lineChart>
        <c:grouping val="standard"/>
        <c:varyColors val="0"/>
        <c:ser>
          <c:idx val="1"/>
          <c:order val="0"/>
          <c:spPr>
            <a:ln w="19050" cap="rnd" cmpd="sng" algn="ctr">
              <a:solidFill>
                <a:srgbClr val="777618"/>
              </a:solidFill>
              <a:prstDash val="solid"/>
              <a:round/>
            </a:ln>
            <a:effectLst/>
          </c:spPr>
          <c:marker>
            <c:symbol val="none"/>
          </c:marker>
          <c:val>
            <c:numRef>
              <c:f>In!$F$23:$Q$23</c:f>
              <c:numCache>
                <c:formatCode>#,##0</c:formatCode>
                <c:ptCount val="12"/>
                <c:pt idx="0">
                  <c:v>53</c:v>
                </c:pt>
                <c:pt idx="1">
                  <c:v>47</c:v>
                </c:pt>
                <c:pt idx="2">
                  <c:v>1</c:v>
                </c:pt>
              </c:numCache>
            </c:numRef>
          </c:val>
          <c:smooth val="0"/>
          <c:extLst>
            <c:ext xmlns:c16="http://schemas.microsoft.com/office/drawing/2014/chart" uri="{C3380CC4-5D6E-409C-BE32-E72D297353CC}">
              <c16:uniqueId val="{00000000-16CB-4438-AFEF-2A9AF4E09A69}"/>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8582775919732442"/>
          <c:w val="0.78837560386473426"/>
          <c:h val="0.65489130434782616"/>
        </c:manualLayout>
      </c:layout>
      <c:lineChart>
        <c:grouping val="standard"/>
        <c:varyColors val="0"/>
        <c:ser>
          <c:idx val="1"/>
          <c:order val="0"/>
          <c:spPr>
            <a:ln w="19050" cap="rnd" cmpd="sng" algn="ctr">
              <a:solidFill>
                <a:srgbClr val="777618"/>
              </a:solidFill>
              <a:prstDash val="solid"/>
              <a:round/>
            </a:ln>
            <a:effectLst/>
          </c:spPr>
          <c:marker>
            <c:symbol val="none"/>
          </c:marker>
          <c:val>
            <c:numRef>
              <c:f>In!$F$25:$Q$25</c:f>
              <c:numCache>
                <c:formatCode>#,##0</c:formatCode>
                <c:ptCount val="12"/>
                <c:pt idx="0">
                  <c:v>3</c:v>
                </c:pt>
                <c:pt idx="1">
                  <c:v>34</c:v>
                </c:pt>
                <c:pt idx="2">
                  <c:v>1</c:v>
                </c:pt>
              </c:numCache>
            </c:numRef>
          </c:val>
          <c:smooth val="0"/>
          <c:extLst>
            <c:ext xmlns:c16="http://schemas.microsoft.com/office/drawing/2014/chart" uri="{C3380CC4-5D6E-409C-BE32-E72D297353CC}">
              <c16:uniqueId val="{00000000-1425-48A2-88C9-36CD07FFA443}"/>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77142569511"/>
          <c:w val="0.7614155894503678"/>
          <c:h val="0.70700441905289235"/>
        </c:manualLayout>
      </c:layout>
      <c:lineChart>
        <c:grouping val="standard"/>
        <c:varyColors val="0"/>
        <c:ser>
          <c:idx val="1"/>
          <c:order val="0"/>
          <c:spPr>
            <a:ln w="19050" cap="rnd" cmpd="sng" algn="ctr">
              <a:solidFill>
                <a:schemeClr val="accent4">
                  <a:lumMod val="50000"/>
                </a:schemeClr>
              </a:solidFill>
              <a:prstDash val="solid"/>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In!$F$13:$Q$13</c:f>
              <c:numCache>
                <c:formatCode>#,##0</c:formatCode>
                <c:ptCount val="12"/>
                <c:pt idx="0">
                  <c:v>23</c:v>
                </c:pt>
                <c:pt idx="1">
                  <c:v>12</c:v>
                </c:pt>
                <c:pt idx="2">
                  <c:v>15</c:v>
                </c:pt>
              </c:numCache>
            </c:numRef>
          </c:val>
          <c:smooth val="0"/>
          <c:extLst>
            <c:ext xmlns:c16="http://schemas.microsoft.com/office/drawing/2014/chart" uri="{C3380CC4-5D6E-409C-BE32-E72D297353CC}">
              <c16:uniqueId val="{00000000-08F5-4121-8DF9-CC958B1E2ADF}"/>
            </c:ext>
          </c:extLst>
        </c:ser>
        <c:dLbls>
          <c:showLegendKey val="0"/>
          <c:showVal val="0"/>
          <c:showCatName val="0"/>
          <c:showSerName val="0"/>
          <c:showPercent val="0"/>
          <c:showBubbleSize val="0"/>
        </c:dLbls>
        <c:smooth val="0"/>
        <c:axId val="1153965535"/>
        <c:axId val="1153968415"/>
      </c:lineChart>
      <c:dateAx>
        <c:axId val="1153965535"/>
        <c:scaling>
          <c:orientation val="minMax"/>
        </c:scaling>
        <c:delete val="1"/>
        <c:axPos val="b"/>
        <c:numFmt formatCode="mmm\-yy" sourceLinked="1"/>
        <c:majorTickMark val="none"/>
        <c:minorTickMark val="none"/>
        <c:tickLblPos val="nextTo"/>
        <c:crossAx val="1153968415"/>
        <c:crosses val="autoZero"/>
        <c:auto val="1"/>
        <c:lblOffset val="100"/>
        <c:baseTimeUnit val="months"/>
      </c:date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8645095123542108"/>
          <c:w val="0.73972609758221941"/>
          <c:h val="0.65373394770564663"/>
        </c:manualLayout>
      </c:layout>
      <c:lineChart>
        <c:grouping val="standard"/>
        <c:varyColors val="0"/>
        <c:ser>
          <c:idx val="1"/>
          <c:order val="0"/>
          <c:tx>
            <c:strRef>
              <c:f>Ga!$F$13</c:f>
              <c:strCache>
                <c:ptCount val="1"/>
                <c:pt idx="0">
                  <c:v>59,22%</c:v>
                </c:pt>
              </c:strCache>
            </c:strRef>
          </c:tx>
          <c:spPr>
            <a:ln w="19050" cap="rnd" cmpd="sng" algn="ctr">
              <a:solidFill>
                <a:srgbClr val="777618"/>
              </a:solidFill>
              <a:prstDash val="solid"/>
              <a:round/>
            </a:ln>
            <a:effectLst/>
          </c:spPr>
          <c:marker>
            <c:symbol val="none"/>
          </c:marker>
          <c:val>
            <c:numRef>
              <c:f>Ga!$G$13:$Q$13</c:f>
              <c:numCache>
                <c:formatCode>0.00%</c:formatCode>
                <c:ptCount val="11"/>
                <c:pt idx="0">
                  <c:v>0.55269999999999997</c:v>
                </c:pt>
                <c:pt idx="1">
                  <c:v>0.55840000000000001</c:v>
                </c:pt>
              </c:numCache>
            </c:numRef>
          </c:val>
          <c:smooth val="0"/>
          <c:extLst>
            <c:ext xmlns:c16="http://schemas.microsoft.com/office/drawing/2014/chart" uri="{C3380CC4-5D6E-409C-BE32-E72D297353CC}">
              <c16:uniqueId val="{00000000-3278-4412-BBEC-5545E6C66B41}"/>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00%" sourceLinked="1"/>
        <c:majorTickMark val="none"/>
        <c:minorTickMark val="none"/>
        <c:tickLblPos val="nextTo"/>
        <c:crossAx val="1153965535"/>
        <c:crosses val="autoZero"/>
        <c:crossBetween val="between"/>
      </c:valAx>
      <c:spPr>
        <a:no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0654362416107382"/>
          <c:w val="0.7614155894503678"/>
          <c:h val="0.78691275167785235"/>
        </c:manualLayout>
      </c:layout>
      <c:lineChart>
        <c:grouping val="standard"/>
        <c:varyColors val="0"/>
        <c:ser>
          <c:idx val="1"/>
          <c:order val="0"/>
          <c:spPr>
            <a:ln w="19050" cap="rnd" cmpd="sng" algn="ctr">
              <a:solidFill>
                <a:srgbClr val="777618"/>
              </a:solidFill>
              <a:prstDash val="solid"/>
              <a:round/>
            </a:ln>
            <a:effectLst/>
          </c:spPr>
          <c:marker>
            <c:symbol val="none"/>
          </c:marker>
          <c:val>
            <c:numRef>
              <c:f>X!$F$7:$Q$7</c:f>
              <c:numCache>
                <c:formatCode>#,##0</c:formatCode>
                <c:ptCount val="12"/>
                <c:pt idx="0">
                  <c:v>417</c:v>
                </c:pt>
                <c:pt idx="1">
                  <c:v>418</c:v>
                </c:pt>
                <c:pt idx="2">
                  <c:v>420</c:v>
                </c:pt>
                <c:pt idx="3">
                  <c:v>416</c:v>
                </c:pt>
              </c:numCache>
            </c:numRef>
          </c:val>
          <c:smooth val="0"/>
          <c:extLst>
            <c:ext xmlns:c16="http://schemas.microsoft.com/office/drawing/2014/chart" uri="{C3380CC4-5D6E-409C-BE32-E72D297353CC}">
              <c16:uniqueId val="{00000000-27D4-4B3F-966F-813054764651}"/>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5981510105893235"/>
          <c:w val="0.80479457318666447"/>
          <c:h val="0.73364149823511271"/>
        </c:manualLayout>
      </c:layout>
      <c:lineChart>
        <c:grouping val="standard"/>
        <c:varyColors val="0"/>
        <c:ser>
          <c:idx val="1"/>
          <c:order val="0"/>
          <c:spPr>
            <a:ln w="19050" cap="rnd" cmpd="sng" algn="ctr">
              <a:solidFill>
                <a:srgbClr val="777618"/>
              </a:solidFill>
              <a:prstDash val="solid"/>
              <a:round/>
            </a:ln>
            <a:effectLst/>
          </c:spPr>
          <c:marker>
            <c:symbol val="none"/>
          </c:marker>
          <c:val>
            <c:numRef>
              <c:f>X!$F$9:$Q$9</c:f>
              <c:numCache>
                <c:formatCode>#,##0</c:formatCode>
                <c:ptCount val="12"/>
                <c:pt idx="0">
                  <c:v>23</c:v>
                </c:pt>
                <c:pt idx="1">
                  <c:v>56</c:v>
                </c:pt>
                <c:pt idx="2">
                  <c:v>45</c:v>
                </c:pt>
                <c:pt idx="3">
                  <c:v>0</c:v>
                </c:pt>
              </c:numCache>
            </c:numRef>
          </c:val>
          <c:smooth val="0"/>
          <c:extLst>
            <c:ext xmlns:c16="http://schemas.microsoft.com/office/drawing/2014/chart" uri="{C3380CC4-5D6E-409C-BE32-E72D297353CC}">
              <c16:uniqueId val="{00000000-F74E-4C0E-9A52-ED41EBABD463}"/>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77142569511"/>
          <c:w val="0.7614155894503678"/>
          <c:h val="0.70700441905289235"/>
        </c:manualLayout>
      </c:layout>
      <c:lineChart>
        <c:grouping val="standard"/>
        <c:varyColors val="0"/>
        <c:ser>
          <c:idx val="1"/>
          <c:order val="0"/>
          <c:spPr>
            <a:ln w="19050" cap="rnd" cmpd="sng" algn="ctr">
              <a:solidFill>
                <a:srgbClr val="777618"/>
              </a:solidFill>
              <a:prstDash val="solid"/>
              <a:round/>
            </a:ln>
            <a:effectLst/>
          </c:spPr>
          <c:marker>
            <c:symbol val="none"/>
          </c:marker>
          <c:val>
            <c:numRef>
              <c:f>X!$F$11:$Q$11</c:f>
              <c:numCache>
                <c:formatCode>#,##0</c:formatCode>
                <c:ptCount val="12"/>
                <c:pt idx="0">
                  <c:v>53</c:v>
                </c:pt>
                <c:pt idx="1">
                  <c:v>47</c:v>
                </c:pt>
                <c:pt idx="2">
                  <c:v>25</c:v>
                </c:pt>
                <c:pt idx="3">
                  <c:v>0</c:v>
                </c:pt>
              </c:numCache>
            </c:numRef>
          </c:val>
          <c:smooth val="0"/>
          <c:extLst>
            <c:ext xmlns:c16="http://schemas.microsoft.com/office/drawing/2014/chart" uri="{C3380CC4-5D6E-409C-BE32-E72D297353CC}">
              <c16:uniqueId val="{00000000-DB9F-43E8-8256-DF2AEA725962}"/>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8645095123542108"/>
          <c:w val="0.73972609758221941"/>
          <c:h val="0.65373394770564663"/>
        </c:manualLayout>
      </c:layout>
      <c:lineChart>
        <c:grouping val="standard"/>
        <c:varyColors val="0"/>
        <c:ser>
          <c:idx val="1"/>
          <c:order val="0"/>
          <c:tx>
            <c:strRef>
              <c:f>X!$F$13</c:f>
              <c:strCache>
                <c:ptCount val="1"/>
                <c:pt idx="0">
                  <c:v>300</c:v>
                </c:pt>
              </c:strCache>
            </c:strRef>
          </c:tx>
          <c:spPr>
            <a:ln w="19050" cap="rnd" cmpd="sng" algn="ctr">
              <a:solidFill>
                <a:srgbClr val="777618"/>
              </a:solidFill>
              <a:prstDash val="solid"/>
              <a:round/>
            </a:ln>
            <a:effectLst/>
          </c:spPr>
          <c:marker>
            <c:symbol val="none"/>
          </c:marker>
          <c:val>
            <c:numRef>
              <c:f>X!$G$13:$Q$13</c:f>
              <c:numCache>
                <c:formatCode>#,##0</c:formatCode>
                <c:ptCount val="11"/>
                <c:pt idx="0">
                  <c:v>356</c:v>
                </c:pt>
                <c:pt idx="1">
                  <c:v>98</c:v>
                </c:pt>
                <c:pt idx="2">
                  <c:v>17</c:v>
                </c:pt>
              </c:numCache>
            </c:numRef>
          </c:val>
          <c:smooth val="0"/>
          <c:extLst>
            <c:ext xmlns:c16="http://schemas.microsoft.com/office/drawing/2014/chart" uri="{C3380CC4-5D6E-409C-BE32-E72D297353CC}">
              <c16:uniqueId val="{00000000-9B95-4483-A087-4D0A07A219B7}"/>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no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3317953020134229"/>
          <c:w val="0.7614155894503678"/>
          <c:h val="0.73364093959731547"/>
        </c:manualLayout>
      </c:layout>
      <c:lineChart>
        <c:grouping val="standard"/>
        <c:varyColors val="0"/>
        <c:ser>
          <c:idx val="1"/>
          <c:order val="0"/>
          <c:tx>
            <c:strRef>
              <c:f>X!$F$15</c:f>
              <c:strCache>
                <c:ptCount val="1"/>
                <c:pt idx="0">
                  <c:v>0</c:v>
                </c:pt>
              </c:strCache>
            </c:strRef>
          </c:tx>
          <c:spPr>
            <a:ln w="19050" cap="rnd" cmpd="sng" algn="ctr">
              <a:solidFill>
                <a:srgbClr val="777618"/>
              </a:solidFill>
              <a:prstDash val="solid"/>
              <a:round/>
            </a:ln>
            <a:effectLst/>
          </c:spPr>
          <c:marker>
            <c:symbol val="none"/>
          </c:marker>
          <c:val>
            <c:numRef>
              <c:f>X!$G$15:$Q$15</c:f>
              <c:numCache>
                <c:formatCode>#,##0</c:formatCode>
                <c:ptCount val="11"/>
                <c:pt idx="0">
                  <c:v>47</c:v>
                </c:pt>
                <c:pt idx="1">
                  <c:v>0</c:v>
                </c:pt>
                <c:pt idx="2">
                  <c:v>1</c:v>
                </c:pt>
              </c:numCache>
            </c:numRef>
          </c:val>
          <c:smooth val="0"/>
          <c:extLst>
            <c:ext xmlns:c16="http://schemas.microsoft.com/office/drawing/2014/chart" uri="{C3380CC4-5D6E-409C-BE32-E72D297353CC}">
              <c16:uniqueId val="{00000000-588E-467B-AE0A-E9E3B5EFAF98}"/>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592809364548495"/>
          <c:w val="0.78310508131851619"/>
          <c:h val="0.70798494983277593"/>
        </c:manualLayout>
      </c:layout>
      <c:lineChart>
        <c:grouping val="standard"/>
        <c:varyColors val="0"/>
        <c:ser>
          <c:idx val="1"/>
          <c:order val="0"/>
          <c:spPr>
            <a:ln w="19050" cap="rnd" cmpd="sng" algn="ctr">
              <a:solidFill>
                <a:srgbClr val="777618"/>
              </a:solidFill>
              <a:prstDash val="solid"/>
              <a:round/>
            </a:ln>
            <a:effectLst/>
          </c:spPr>
          <c:marker>
            <c:symbol val="none"/>
          </c:marker>
          <c:val>
            <c:numRef>
              <c:f>X!$F$17:$Q$17</c:f>
              <c:numCache>
                <c:formatCode>#,##0</c:formatCode>
                <c:ptCount val="12"/>
                <c:pt idx="0">
                  <c:v>33</c:v>
                </c:pt>
                <c:pt idx="1">
                  <c:v>45</c:v>
                </c:pt>
                <c:pt idx="2">
                  <c:v>27</c:v>
                </c:pt>
                <c:pt idx="3">
                  <c:v>0</c:v>
                </c:pt>
              </c:numCache>
            </c:numRef>
          </c:val>
          <c:smooth val="0"/>
          <c:extLst>
            <c:ext xmlns:c16="http://schemas.microsoft.com/office/drawing/2014/chart" uri="{C3380CC4-5D6E-409C-BE32-E72D297353CC}">
              <c16:uniqueId val="{00000000-9925-48B8-B7AD-AB69CAAA461E}"/>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8645134228187921"/>
          <c:w val="0.78310508131851619"/>
          <c:h val="0.65373322147651003"/>
        </c:manualLayout>
      </c:layout>
      <c:lineChart>
        <c:grouping val="standard"/>
        <c:varyColors val="0"/>
        <c:ser>
          <c:idx val="1"/>
          <c:order val="0"/>
          <c:spPr>
            <a:ln w="19050" cap="rnd" cmpd="sng" algn="ctr">
              <a:solidFill>
                <a:srgbClr val="777618"/>
              </a:solidFill>
              <a:prstDash val="solid"/>
              <a:round/>
            </a:ln>
            <a:effectLst/>
          </c:spPr>
          <c:marker>
            <c:symbol val="none"/>
          </c:marker>
          <c:val>
            <c:numRef>
              <c:f>X!$F$19:$Q$19</c:f>
              <c:numCache>
                <c:formatCode>#,##0</c:formatCode>
                <c:ptCount val="12"/>
                <c:pt idx="0">
                  <c:v>23</c:v>
                </c:pt>
                <c:pt idx="1">
                  <c:v>10</c:v>
                </c:pt>
                <c:pt idx="2">
                  <c:v>4</c:v>
                </c:pt>
                <c:pt idx="3">
                  <c:v>0</c:v>
                </c:pt>
              </c:numCache>
            </c:numRef>
          </c:val>
          <c:smooth val="0"/>
          <c:extLst>
            <c:ext xmlns:c16="http://schemas.microsoft.com/office/drawing/2014/chart" uri="{C3380CC4-5D6E-409C-BE32-E72D297353CC}">
              <c16:uniqueId val="{00000000-B92E-4A25-A277-496163B06FE8}"/>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273411371237459"/>
          <c:w val="0.80479457318666447"/>
          <c:h val="0.73453177257525082"/>
        </c:manualLayout>
      </c:layout>
      <c:lineChart>
        <c:grouping val="standard"/>
        <c:varyColors val="0"/>
        <c:ser>
          <c:idx val="1"/>
          <c:order val="0"/>
          <c:spPr>
            <a:ln w="19050" cap="rnd" cmpd="sng" algn="ctr">
              <a:solidFill>
                <a:srgbClr val="777618"/>
              </a:solidFill>
              <a:prstDash val="solid"/>
              <a:round/>
            </a:ln>
            <a:effectLst/>
          </c:spPr>
          <c:marker>
            <c:symbol val="none"/>
          </c:marker>
          <c:val>
            <c:numRef>
              <c:f>X!$F$21:$Q$21</c:f>
              <c:numCache>
                <c:formatCode>#,##0</c:formatCode>
                <c:ptCount val="12"/>
                <c:pt idx="0">
                  <c:v>1</c:v>
                </c:pt>
                <c:pt idx="1">
                  <c:v>2</c:v>
                </c:pt>
                <c:pt idx="2">
                  <c:v>0</c:v>
                </c:pt>
                <c:pt idx="3">
                  <c:v>0</c:v>
                </c:pt>
              </c:numCache>
            </c:numRef>
          </c:val>
          <c:smooth val="0"/>
          <c:extLst>
            <c:ext xmlns:c16="http://schemas.microsoft.com/office/drawing/2014/chart" uri="{C3380CC4-5D6E-409C-BE32-E72D297353CC}">
              <c16:uniqueId val="{00000000-59A6-4373-92AC-D382F6907DCC}"/>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5981543624161074"/>
          <c:w val="0.73972609758221941"/>
          <c:h val="0.68036912751677847"/>
        </c:manualLayout>
      </c:layout>
      <c:lineChart>
        <c:grouping val="standard"/>
        <c:varyColors val="0"/>
        <c:ser>
          <c:idx val="1"/>
          <c:order val="0"/>
          <c:spPr>
            <a:ln w="19050" cap="rnd" cmpd="sng" algn="ctr">
              <a:solidFill>
                <a:srgbClr val="777618"/>
              </a:solidFill>
              <a:prstDash val="solid"/>
              <a:round/>
            </a:ln>
            <a:effectLst/>
          </c:spPr>
          <c:marker>
            <c:symbol val="none"/>
          </c:marker>
          <c:val>
            <c:numRef>
              <c:f>X!$F$23:$Q$23</c:f>
              <c:numCache>
                <c:formatCode>0.00%</c:formatCode>
                <c:ptCount val="12"/>
                <c:pt idx="0">
                  <c:v>5.0000000000000001E-3</c:v>
                </c:pt>
                <c:pt idx="1">
                  <c:v>4.0000000000000002E-4</c:v>
                </c:pt>
                <c:pt idx="2">
                  <c:v>6.9999999999999999E-4</c:v>
                </c:pt>
                <c:pt idx="3">
                  <c:v>1.4E-2</c:v>
                </c:pt>
              </c:numCache>
            </c:numRef>
          </c:val>
          <c:smooth val="0"/>
          <c:extLst>
            <c:ext xmlns:c16="http://schemas.microsoft.com/office/drawing/2014/chart" uri="{C3380CC4-5D6E-409C-BE32-E72D297353CC}">
              <c16:uniqueId val="{00000000-655C-4293-A6C4-85EFD85DB3EE}"/>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8582775919732442"/>
          <c:w val="0.69634711384592252"/>
          <c:h val="0.65489130434782616"/>
        </c:manualLayout>
      </c:layout>
      <c:lineChart>
        <c:grouping val="standard"/>
        <c:varyColors val="0"/>
        <c:ser>
          <c:idx val="1"/>
          <c:order val="0"/>
          <c:spPr>
            <a:ln w="19050" cap="rnd" cmpd="sng" algn="ctr">
              <a:solidFill>
                <a:srgbClr val="777618"/>
              </a:solidFill>
              <a:prstDash val="solid"/>
              <a:round/>
            </a:ln>
            <a:effectLst/>
          </c:spPr>
          <c:marker>
            <c:symbol val="none"/>
          </c:marker>
          <c:val>
            <c:numRef>
              <c:f>X!$F$25:$Q$25</c:f>
              <c:numCache>
                <c:formatCode>#,##0</c:formatCode>
                <c:ptCount val="12"/>
                <c:pt idx="0">
                  <c:v>3</c:v>
                </c:pt>
                <c:pt idx="1">
                  <c:v>34</c:v>
                </c:pt>
                <c:pt idx="2">
                  <c:v>0</c:v>
                </c:pt>
                <c:pt idx="3">
                  <c:v>0</c:v>
                </c:pt>
              </c:numCache>
            </c:numRef>
          </c:val>
          <c:smooth val="0"/>
          <c:extLst>
            <c:ext xmlns:c16="http://schemas.microsoft.com/office/drawing/2014/chart" uri="{C3380CC4-5D6E-409C-BE32-E72D297353CC}">
              <c16:uniqueId val="{00000000-7CC7-4386-B35A-C11E05A45115}"/>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3695120889029"/>
          <c:y val="0.13317953020134229"/>
          <c:w val="0.7614155894503678"/>
          <c:h val="0.73364093959731547"/>
        </c:manualLayout>
      </c:layout>
      <c:lineChart>
        <c:grouping val="standard"/>
        <c:varyColors val="0"/>
        <c:ser>
          <c:idx val="1"/>
          <c:order val="0"/>
          <c:tx>
            <c:strRef>
              <c:f>Ga!$F$15</c:f>
              <c:strCache>
                <c:ptCount val="1"/>
                <c:pt idx="0">
                  <c:v>57,38%</c:v>
                </c:pt>
              </c:strCache>
            </c:strRef>
          </c:tx>
          <c:spPr>
            <a:ln w="19050" cap="rnd" cmpd="sng" algn="ctr">
              <a:solidFill>
                <a:srgbClr val="777618"/>
              </a:solidFill>
              <a:prstDash val="solid"/>
              <a:round/>
            </a:ln>
            <a:effectLst/>
          </c:spPr>
          <c:marker>
            <c:symbol val="none"/>
          </c:marker>
          <c:val>
            <c:numRef>
              <c:f>Ga!$G$15:$Q$15</c:f>
              <c:numCache>
                <c:formatCode>0.00%</c:formatCode>
                <c:ptCount val="11"/>
                <c:pt idx="0">
                  <c:v>0.60629999999999995</c:v>
                </c:pt>
                <c:pt idx="1">
                  <c:v>0.71630000000000005</c:v>
                </c:pt>
              </c:numCache>
            </c:numRef>
          </c:val>
          <c:smooth val="0"/>
          <c:extLst>
            <c:ext xmlns:c16="http://schemas.microsoft.com/office/drawing/2014/chart" uri="{C3380CC4-5D6E-409C-BE32-E72D297353CC}">
              <c16:uniqueId val="{00000000-C2E0-4618-8A60-2F4CF034367B}"/>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FB!$F$7:$Q$7</c:f>
              <c:numCache>
                <c:formatCode>#,##0</c:formatCode>
                <c:ptCount val="12"/>
                <c:pt idx="0">
                  <c:v>479</c:v>
                </c:pt>
                <c:pt idx="1">
                  <c:v>478</c:v>
                </c:pt>
                <c:pt idx="2">
                  <c:v>484</c:v>
                </c:pt>
                <c:pt idx="3">
                  <c:v>482</c:v>
                </c:pt>
              </c:numCache>
            </c:numRef>
          </c:val>
          <c:smooth val="0"/>
          <c:extLst>
            <c:ext xmlns:c16="http://schemas.microsoft.com/office/drawing/2014/chart" uri="{C3380CC4-5D6E-409C-BE32-E72D297353CC}">
              <c16:uniqueId val="{00000000-9EBD-4C34-824F-C5471E0B19FD}"/>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FB!$F$9:$Q$9</c:f>
              <c:numCache>
                <c:formatCode>#,##0</c:formatCode>
                <c:ptCount val="12"/>
                <c:pt idx="0">
                  <c:v>53</c:v>
                </c:pt>
                <c:pt idx="1">
                  <c:v>47</c:v>
                </c:pt>
                <c:pt idx="2">
                  <c:v>25</c:v>
                </c:pt>
                <c:pt idx="3">
                  <c:v>1</c:v>
                </c:pt>
              </c:numCache>
            </c:numRef>
          </c:val>
          <c:smooth val="0"/>
          <c:extLst>
            <c:ext xmlns:c16="http://schemas.microsoft.com/office/drawing/2014/chart" uri="{C3380CC4-5D6E-409C-BE32-E72D297353CC}">
              <c16:uniqueId val="{00000000-5855-49AD-A14B-89B1063C4DA8}"/>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FB!$F$11:$Q$11</c:f>
              <c:numCache>
                <c:formatCode>#,##0</c:formatCode>
                <c:ptCount val="12"/>
                <c:pt idx="0">
                  <c:v>300</c:v>
                </c:pt>
                <c:pt idx="1">
                  <c:v>403</c:v>
                </c:pt>
                <c:pt idx="2">
                  <c:v>98</c:v>
                </c:pt>
                <c:pt idx="3">
                  <c:v>284</c:v>
                </c:pt>
              </c:numCache>
            </c:numRef>
          </c:val>
          <c:smooth val="0"/>
          <c:extLst>
            <c:ext xmlns:c16="http://schemas.microsoft.com/office/drawing/2014/chart" uri="{C3380CC4-5D6E-409C-BE32-E72D297353CC}">
              <c16:uniqueId val="{00000000-FC27-42A0-8C71-714793A14FE9}"/>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FB!$F$17:$Q$17</c:f>
              <c:numCache>
                <c:formatCode>#,##0</c:formatCode>
                <c:ptCount val="12"/>
                <c:pt idx="0">
                  <c:v>33</c:v>
                </c:pt>
                <c:pt idx="1">
                  <c:v>45</c:v>
                </c:pt>
                <c:pt idx="2">
                  <c:v>27</c:v>
                </c:pt>
                <c:pt idx="3">
                  <c:v>26</c:v>
                </c:pt>
              </c:numCache>
            </c:numRef>
          </c:val>
          <c:smooth val="0"/>
          <c:extLst>
            <c:ext xmlns:c16="http://schemas.microsoft.com/office/drawing/2014/chart" uri="{C3380CC4-5D6E-409C-BE32-E72D297353CC}">
              <c16:uniqueId val="{00000000-BF9B-4378-A893-23C1A490C594}"/>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FB!$F$25:$Q$25</c:f>
              <c:numCache>
                <c:formatCode>#,##0</c:formatCode>
                <c:ptCount val="12"/>
                <c:pt idx="0">
                  <c:v>3</c:v>
                </c:pt>
                <c:pt idx="1">
                  <c:v>34</c:v>
                </c:pt>
                <c:pt idx="2">
                  <c:v>56</c:v>
                </c:pt>
                <c:pt idx="3">
                  <c:v>1</c:v>
                </c:pt>
              </c:numCache>
            </c:numRef>
          </c:val>
          <c:smooth val="0"/>
          <c:extLst>
            <c:ext xmlns:c16="http://schemas.microsoft.com/office/drawing/2014/chart" uri="{C3380CC4-5D6E-409C-BE32-E72D297353CC}">
              <c16:uniqueId val="{00000000-91DD-45F6-86DE-540A9CC53269}"/>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FB!$F$31:$Q$31</c:f>
              <c:numCache>
                <c:formatCode>0</c:formatCode>
                <c:ptCount val="12"/>
                <c:pt idx="0">
                  <c:v>2</c:v>
                </c:pt>
                <c:pt idx="1">
                  <c:v>4</c:v>
                </c:pt>
                <c:pt idx="2">
                  <c:v>6</c:v>
                </c:pt>
                <c:pt idx="3">
                  <c:v>2</c:v>
                </c:pt>
              </c:numCache>
            </c:numRef>
          </c:val>
          <c:smooth val="0"/>
          <c:extLst>
            <c:ext xmlns:c16="http://schemas.microsoft.com/office/drawing/2014/chart" uri="{C3380CC4-5D6E-409C-BE32-E72D297353CC}">
              <c16:uniqueId val="{00000000-05C8-4A2F-816E-4D364B6195D8}"/>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FB!$F$33:$Q$33</c:f>
              <c:numCache>
                <c:formatCode>0</c:formatCode>
                <c:ptCount val="12"/>
                <c:pt idx="0">
                  <c:v>18</c:v>
                </c:pt>
                <c:pt idx="1">
                  <c:v>124</c:v>
                </c:pt>
                <c:pt idx="2">
                  <c:v>56</c:v>
                </c:pt>
                <c:pt idx="3">
                  <c:v>13</c:v>
                </c:pt>
              </c:numCache>
            </c:numRef>
          </c:val>
          <c:smooth val="0"/>
          <c:extLst>
            <c:ext xmlns:c16="http://schemas.microsoft.com/office/drawing/2014/chart" uri="{C3380CC4-5D6E-409C-BE32-E72D297353CC}">
              <c16:uniqueId val="{00000000-4241-4EDD-9A17-3CDA78D56DE9}"/>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FB!$F$35:$Q$35</c:f>
              <c:numCache>
                <c:formatCode>0</c:formatCode>
                <c:ptCount val="12"/>
                <c:pt idx="0">
                  <c:v>6</c:v>
                </c:pt>
                <c:pt idx="1">
                  <c:v>57</c:v>
                </c:pt>
                <c:pt idx="2">
                  <c:v>23</c:v>
                </c:pt>
                <c:pt idx="3">
                  <c:v>21</c:v>
                </c:pt>
              </c:numCache>
            </c:numRef>
          </c:val>
          <c:smooth val="0"/>
          <c:extLst>
            <c:ext xmlns:c16="http://schemas.microsoft.com/office/drawing/2014/chart" uri="{C3380CC4-5D6E-409C-BE32-E72D297353CC}">
              <c16:uniqueId val="{00000000-ED7B-44B2-9DC1-B4A7D3B64263}"/>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FB!$F$27:$Q$27</c:f>
              <c:numCache>
                <c:formatCode>0.00%</c:formatCode>
                <c:ptCount val="12"/>
                <c:pt idx="0">
                  <c:v>0.2</c:v>
                </c:pt>
                <c:pt idx="1">
                  <c:v>0.22580645161290322</c:v>
                </c:pt>
                <c:pt idx="2">
                  <c:v>0.88775510204081631</c:v>
                </c:pt>
                <c:pt idx="3">
                  <c:v>0.12676056338028169</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5890-41A5-B6BB-B30F19207C7E}"/>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3B5998"/>
              </a:solidFill>
              <a:round/>
            </a:ln>
            <a:effectLst/>
          </c:spPr>
          <c:marker>
            <c:symbol val="none"/>
          </c:marker>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FB!$F$29:$Q$29</c:f>
              <c:numCache>
                <c:formatCode>0.00%</c:formatCode>
                <c:ptCount val="12"/>
                <c:pt idx="0">
                  <c:v>0.19</c:v>
                </c:pt>
                <c:pt idx="1">
                  <c:v>0.14143920595533499</c:v>
                </c:pt>
                <c:pt idx="2">
                  <c:v>0.31632653061224492</c:v>
                </c:pt>
                <c:pt idx="3">
                  <c:v>0.12323943661971831</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4F3C-46D4-895C-31555F8171DF}"/>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592809364548495"/>
          <c:w val="0.78310508131851619"/>
          <c:h val="0.70798494983277593"/>
        </c:manualLayout>
      </c:layout>
      <c:lineChart>
        <c:grouping val="standard"/>
        <c:varyColors val="0"/>
        <c:ser>
          <c:idx val="1"/>
          <c:order val="0"/>
          <c:spPr>
            <a:ln w="19050" cap="rnd" cmpd="sng" algn="ctr">
              <a:solidFill>
                <a:srgbClr val="777618"/>
              </a:solidFill>
              <a:prstDash val="solid"/>
              <a:round/>
            </a:ln>
            <a:effectLst/>
          </c:spPr>
          <c:marker>
            <c:symbol val="none"/>
          </c:marker>
          <c:val>
            <c:numRef>
              <c:f>Ga!$F$17:$Q$17</c:f>
              <c:numCache>
                <c:formatCode>#,##0</c:formatCode>
                <c:ptCount val="12"/>
                <c:pt idx="0">
                  <c:v>737</c:v>
                </c:pt>
                <c:pt idx="1">
                  <c:v>1464</c:v>
                </c:pt>
                <c:pt idx="2">
                  <c:v>2704</c:v>
                </c:pt>
              </c:numCache>
            </c:numRef>
          </c:val>
          <c:smooth val="0"/>
          <c:extLst>
            <c:ext xmlns:c16="http://schemas.microsoft.com/office/drawing/2014/chart" uri="{C3380CC4-5D6E-409C-BE32-E72D297353CC}">
              <c16:uniqueId val="{00000000-44A7-4C02-80A2-9D082306CBD9}"/>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In!$F$7:$Q$7</c:f>
              <c:numCache>
                <c:formatCode>#,##0</c:formatCode>
                <c:ptCount val="12"/>
                <c:pt idx="0">
                  <c:v>123</c:v>
                </c:pt>
                <c:pt idx="1">
                  <c:v>156</c:v>
                </c:pt>
                <c:pt idx="2">
                  <c:v>4</c:v>
                </c:pt>
              </c:numCache>
            </c:numRef>
          </c:val>
          <c:smooth val="0"/>
          <c:extLst>
            <c:ext xmlns:c16="http://schemas.microsoft.com/office/drawing/2014/chart" uri="{C3380CC4-5D6E-409C-BE32-E72D297353CC}">
              <c16:uniqueId val="{00000000-2CE0-44A5-B507-BE51056DABD4}"/>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In!$F$9:$Q$9</c:f>
              <c:numCache>
                <c:formatCode>#,##0</c:formatCode>
                <c:ptCount val="12"/>
                <c:pt idx="0">
                  <c:v>4</c:v>
                </c:pt>
                <c:pt idx="1">
                  <c:v>8</c:v>
                </c:pt>
                <c:pt idx="2">
                  <c:v>17</c:v>
                </c:pt>
              </c:numCache>
            </c:numRef>
          </c:val>
          <c:smooth val="0"/>
          <c:extLst>
            <c:ext xmlns:c16="http://schemas.microsoft.com/office/drawing/2014/chart" uri="{C3380CC4-5D6E-409C-BE32-E72D297353CC}">
              <c16:uniqueId val="{00000000-8753-434D-BFFB-5731FCDAA7A2}"/>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In!$F$13:$Q$13</c:f>
              <c:numCache>
                <c:formatCode>#,##0</c:formatCode>
                <c:ptCount val="12"/>
                <c:pt idx="0">
                  <c:v>23</c:v>
                </c:pt>
                <c:pt idx="1">
                  <c:v>12</c:v>
                </c:pt>
                <c:pt idx="2">
                  <c:v>15</c:v>
                </c:pt>
              </c:numCache>
            </c:numRef>
          </c:val>
          <c:smooth val="0"/>
          <c:extLst>
            <c:ext xmlns:c16="http://schemas.microsoft.com/office/drawing/2014/chart" uri="{C3380CC4-5D6E-409C-BE32-E72D297353CC}">
              <c16:uniqueId val="{00000000-7D72-4027-8D1A-AAA457A97FFF}"/>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In!$F$15:$Q$15</c:f>
              <c:numCache>
                <c:formatCode>#,##0</c:formatCode>
                <c:ptCount val="12"/>
                <c:pt idx="0">
                  <c:v>32</c:v>
                </c:pt>
                <c:pt idx="1">
                  <c:v>12</c:v>
                </c:pt>
                <c:pt idx="2">
                  <c:v>3</c:v>
                </c:pt>
              </c:numCache>
            </c:numRef>
          </c:val>
          <c:smooth val="0"/>
          <c:extLst>
            <c:ext xmlns:c16="http://schemas.microsoft.com/office/drawing/2014/chart" uri="{C3380CC4-5D6E-409C-BE32-E72D297353CC}">
              <c16:uniqueId val="{00000000-D69B-450A-8E10-D9702A6CF622}"/>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In!$F$17:$Q$17</c:f>
              <c:numCache>
                <c:formatCode>0.00%</c:formatCode>
                <c:ptCount val="12"/>
                <c:pt idx="0">
                  <c:v>0.23809523809523808</c:v>
                </c:pt>
                <c:pt idx="1">
                  <c:v>5.5555555555555552E-2</c:v>
                </c:pt>
                <c:pt idx="2">
                  <c:v>6.1433447098976107E-2</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91AE-4EDC-994C-60E8722B83B2}"/>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In!$F$11:$Q$11</c:f>
              <c:numCache>
                <c:formatCode>#,##0</c:formatCode>
                <c:ptCount val="12"/>
                <c:pt idx="0">
                  <c:v>231</c:v>
                </c:pt>
                <c:pt idx="1">
                  <c:v>432</c:v>
                </c:pt>
                <c:pt idx="2">
                  <c:v>293</c:v>
                </c:pt>
              </c:numCache>
            </c:numRef>
          </c:val>
          <c:smooth val="0"/>
          <c:extLst>
            <c:ext xmlns:c16="http://schemas.microsoft.com/office/drawing/2014/chart" uri="{C3380CC4-5D6E-409C-BE32-E72D297353CC}">
              <c16:uniqueId val="{00000000-DB02-4585-B537-028E9DB97166}"/>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In!$F$19:$Q$19</c:f>
              <c:numCache>
                <c:formatCode>#,##0</c:formatCode>
                <c:ptCount val="12"/>
                <c:pt idx="0">
                  <c:v>23</c:v>
                </c:pt>
                <c:pt idx="1">
                  <c:v>10</c:v>
                </c:pt>
                <c:pt idx="2">
                  <c:v>9</c:v>
                </c:pt>
              </c:numCache>
            </c:numRef>
          </c:val>
          <c:smooth val="0"/>
          <c:extLst>
            <c:ext xmlns:c16="http://schemas.microsoft.com/office/drawing/2014/chart" uri="{C3380CC4-5D6E-409C-BE32-E72D297353CC}">
              <c16:uniqueId val="{00000000-86A7-4AC8-9E07-5BD3104C64D3}"/>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In!$F$21:$Q$21</c:f>
              <c:numCache>
                <c:formatCode>#,##0</c:formatCode>
                <c:ptCount val="12"/>
                <c:pt idx="0">
                  <c:v>1</c:v>
                </c:pt>
                <c:pt idx="1">
                  <c:v>2</c:v>
                </c:pt>
                <c:pt idx="2">
                  <c:v>5</c:v>
                </c:pt>
              </c:numCache>
            </c:numRef>
          </c:val>
          <c:smooth val="0"/>
          <c:extLst>
            <c:ext xmlns:c16="http://schemas.microsoft.com/office/drawing/2014/chart" uri="{C3380CC4-5D6E-409C-BE32-E72D297353CC}">
              <c16:uniqueId val="{00000000-D250-46A4-9AD6-34AB2E9E3D0C}"/>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In!$F$23:$Q$23</c:f>
              <c:numCache>
                <c:formatCode>#,##0</c:formatCode>
                <c:ptCount val="12"/>
                <c:pt idx="0">
                  <c:v>53</c:v>
                </c:pt>
                <c:pt idx="1">
                  <c:v>47</c:v>
                </c:pt>
                <c:pt idx="2">
                  <c:v>1</c:v>
                </c:pt>
              </c:numCache>
            </c:numRef>
          </c:val>
          <c:smooth val="0"/>
          <c:extLst>
            <c:ext xmlns:c16="http://schemas.microsoft.com/office/drawing/2014/chart" uri="{C3380CC4-5D6E-409C-BE32-E72D297353CC}">
              <c16:uniqueId val="{00000000-0332-4682-8085-A3D69B3AE56E}"/>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030A0"/>
              </a:solidFill>
              <a:round/>
            </a:ln>
            <a:effectLst/>
          </c:spPr>
          <c:marker>
            <c:symbol val="none"/>
          </c:marker>
          <c:cat>
            <c:numRef>
              <c:f>In!$F$5:$Q$5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In!$F$25:$Q$25</c:f>
              <c:numCache>
                <c:formatCode>#,##0</c:formatCode>
                <c:ptCount val="12"/>
                <c:pt idx="0">
                  <c:v>3</c:v>
                </c:pt>
                <c:pt idx="1">
                  <c:v>34</c:v>
                </c:pt>
                <c:pt idx="2">
                  <c:v>1</c:v>
                </c:pt>
              </c:numCache>
            </c:numRef>
          </c:val>
          <c:smooth val="0"/>
          <c:extLst>
            <c:ext xmlns:c16="http://schemas.microsoft.com/office/drawing/2014/chart" uri="{C3380CC4-5D6E-409C-BE32-E72D297353CC}">
              <c16:uniqueId val="{00000000-4679-4955-B54B-FB682D044404}"/>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4745934074192"/>
          <c:y val="0.18645134228187921"/>
          <c:w val="0.78310508131851619"/>
          <c:h val="0.65373322147651003"/>
        </c:manualLayout>
      </c:layout>
      <c:lineChart>
        <c:grouping val="standard"/>
        <c:varyColors val="0"/>
        <c:ser>
          <c:idx val="1"/>
          <c:order val="0"/>
          <c:spPr>
            <a:ln w="19050" cap="rnd" cmpd="sng" algn="ctr">
              <a:solidFill>
                <a:srgbClr val="777618"/>
              </a:solidFill>
              <a:prstDash val="solid"/>
              <a:round/>
            </a:ln>
            <a:effectLst/>
          </c:spPr>
          <c:marker>
            <c:symbol val="none"/>
          </c:marker>
          <c:val>
            <c:numRef>
              <c:f>Ga!$F$19:$Q$19</c:f>
              <c:numCache>
                <c:formatCode>#,##0</c:formatCode>
                <c:ptCount val="12"/>
                <c:pt idx="0">
                  <c:v>285</c:v>
                </c:pt>
                <c:pt idx="1">
                  <c:v>565</c:v>
                </c:pt>
                <c:pt idx="2">
                  <c:v>1086</c:v>
                </c:pt>
              </c:numCache>
            </c:numRef>
          </c:val>
          <c:smooth val="0"/>
          <c:extLst>
            <c:ext xmlns:c16="http://schemas.microsoft.com/office/drawing/2014/chart" uri="{C3380CC4-5D6E-409C-BE32-E72D297353CC}">
              <c16:uniqueId val="{00000000-30C2-45E9-836A-1951BBD48BF9}"/>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Ga!$F$7:$Q$7</c:f>
              <c:numCache>
                <c:formatCode>#,##0</c:formatCode>
                <c:ptCount val="12"/>
                <c:pt idx="0">
                  <c:v>43524</c:v>
                </c:pt>
                <c:pt idx="1">
                  <c:v>43555</c:v>
                </c:pt>
                <c:pt idx="2">
                  <c:v>43585</c:v>
                </c:pt>
                <c:pt idx="3">
                  <c:v>43616</c:v>
                </c:pt>
                <c:pt idx="4">
                  <c:v>43646</c:v>
                </c:pt>
                <c:pt idx="5">
                  <c:v>43677</c:v>
                </c:pt>
                <c:pt idx="6">
                  <c:v>43708</c:v>
                </c:pt>
                <c:pt idx="7">
                  <c:v>43738</c:v>
                </c:pt>
                <c:pt idx="8">
                  <c:v>43769</c:v>
                </c:pt>
                <c:pt idx="9">
                  <c:v>43799</c:v>
                </c:pt>
                <c:pt idx="10">
                  <c:v>0</c:v>
                </c:pt>
                <c:pt idx="11">
                  <c:v>0</c:v>
                </c:pt>
              </c:numCache>
            </c:numRef>
          </c:val>
          <c:smooth val="0"/>
          <c:extLst>
            <c:ext xmlns:c16="http://schemas.microsoft.com/office/drawing/2014/chart" uri="{C3380CC4-5D6E-409C-BE32-E72D297353CC}">
              <c16:uniqueId val="{00000000-BAAF-4105-80C9-5C8512AF984C}"/>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Ga!$F$11:$Q$11</c:f>
              <c:numCache>
                <c:formatCode>0.00%</c:formatCode>
                <c:ptCount val="12"/>
                <c:pt idx="0">
                  <c:v>1.4015255950739821E-3</c:v>
                </c:pt>
                <c:pt idx="1">
                  <c:v>2.9158535185397775E-3</c:v>
                </c:pt>
                <c:pt idx="2">
                  <c:v>6.6307215785247221E-3</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1F4A-44B1-A78D-CFACF3578515}"/>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Ga!$F$27:$Q$27</c:f>
              <c:numCache>
                <c:formatCode>#,##0</c:formatCode>
                <c:ptCount val="12"/>
                <c:pt idx="0">
                  <c:v>108</c:v>
                </c:pt>
                <c:pt idx="1">
                  <c:v>241</c:v>
                </c:pt>
                <c:pt idx="2">
                  <c:v>397</c:v>
                </c:pt>
              </c:numCache>
            </c:numRef>
          </c:val>
          <c:smooth val="0"/>
          <c:extLst>
            <c:ext xmlns:c16="http://schemas.microsoft.com/office/drawing/2014/chart" uri="{C3380CC4-5D6E-409C-BE32-E72D297353CC}">
              <c16:uniqueId val="{00000000-71C9-4E44-A7B2-FC9E6F4C11FD}"/>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Ga!$F$17:$Q$17</c:f>
              <c:numCache>
                <c:formatCode>#,##0</c:formatCode>
                <c:ptCount val="12"/>
                <c:pt idx="0">
                  <c:v>737</c:v>
                </c:pt>
                <c:pt idx="1">
                  <c:v>1464</c:v>
                </c:pt>
                <c:pt idx="2">
                  <c:v>2704</c:v>
                </c:pt>
              </c:numCache>
            </c:numRef>
          </c:val>
          <c:smooth val="0"/>
          <c:extLst>
            <c:ext xmlns:c16="http://schemas.microsoft.com/office/drawing/2014/chart" uri="{C3380CC4-5D6E-409C-BE32-E72D297353CC}">
              <c16:uniqueId val="{00000000-D467-487E-97EA-87015049B9C6}"/>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Ga!$F$13:$Q$13</c:f>
              <c:numCache>
                <c:formatCode>0.00%</c:formatCode>
                <c:ptCount val="12"/>
                <c:pt idx="0">
                  <c:v>0.59219999999999995</c:v>
                </c:pt>
                <c:pt idx="1">
                  <c:v>0.55269999999999997</c:v>
                </c:pt>
                <c:pt idx="2">
                  <c:v>0.55840000000000001</c:v>
                </c:pt>
              </c:numCache>
            </c:numRef>
          </c:val>
          <c:smooth val="0"/>
          <c:extLst>
            <c:ext xmlns:c16="http://schemas.microsoft.com/office/drawing/2014/chart" uri="{C3380CC4-5D6E-409C-BE32-E72D297353CC}">
              <c16:uniqueId val="{00000000-1262-4BF8-B006-5B7207187474}"/>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Ga!$F$15:$Q$15</c:f>
              <c:numCache>
                <c:formatCode>0.00%</c:formatCode>
                <c:ptCount val="12"/>
                <c:pt idx="0">
                  <c:v>0.57379999999999998</c:v>
                </c:pt>
                <c:pt idx="1">
                  <c:v>0.60629999999999995</c:v>
                </c:pt>
                <c:pt idx="2">
                  <c:v>0.71630000000000005</c:v>
                </c:pt>
              </c:numCache>
            </c:numRef>
          </c:val>
          <c:smooth val="0"/>
          <c:extLst>
            <c:ext xmlns:c16="http://schemas.microsoft.com/office/drawing/2014/chart" uri="{C3380CC4-5D6E-409C-BE32-E72D297353CC}">
              <c16:uniqueId val="{00000000-C942-4C5F-B62E-66885332A638}"/>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Ga!$F$31:$Q$31</c:f>
              <c:numCache>
                <c:formatCode>0.00%</c:formatCode>
                <c:ptCount val="12"/>
                <c:pt idx="0">
                  <c:v>0.14814814814814814</c:v>
                </c:pt>
                <c:pt idx="1">
                  <c:v>0.36514522821576761</c:v>
                </c:pt>
                <c:pt idx="2">
                  <c:v>0.54156171284634758</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D35A-41CB-9627-39940B920144}"/>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Ga!$F$25:$Q$25</c:f>
              <c:numCache>
                <c:formatCode>0.00%</c:formatCode>
                <c:ptCount val="12"/>
                <c:pt idx="0">
                  <c:v>0.42620000000000002</c:v>
                </c:pt>
                <c:pt idx="1">
                  <c:v>0.39369999999999999</c:v>
                </c:pt>
                <c:pt idx="2">
                  <c:v>0.28370000000000001</c:v>
                </c:pt>
              </c:numCache>
            </c:numRef>
          </c:val>
          <c:smooth val="0"/>
          <c:extLst>
            <c:ext xmlns:c16="http://schemas.microsoft.com/office/drawing/2014/chart" uri="{C3380CC4-5D6E-409C-BE32-E72D297353CC}">
              <c16:uniqueId val="{00000000-2D54-48B5-B454-6E64A35AA56F}"/>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Ga!$F$23:$Q$23</c:f>
              <c:numCache>
                <c:formatCode>0.00%</c:formatCode>
                <c:ptCount val="12"/>
                <c:pt idx="0">
                  <c:v>0.4078</c:v>
                </c:pt>
                <c:pt idx="1">
                  <c:v>0.44729999999999998</c:v>
                </c:pt>
                <c:pt idx="2">
                  <c:v>0.44159999999999999</c:v>
                </c:pt>
              </c:numCache>
            </c:numRef>
          </c:val>
          <c:smooth val="0"/>
          <c:extLst>
            <c:ext xmlns:c16="http://schemas.microsoft.com/office/drawing/2014/chart" uri="{C3380CC4-5D6E-409C-BE32-E72D297353CC}">
              <c16:uniqueId val="{00000000-7AA0-4318-812F-1520BC776160}"/>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E37400"/>
              </a:solidFill>
              <a:round/>
            </a:ln>
            <a:effectLst/>
          </c:spPr>
          <c:marker>
            <c:symbol val="none"/>
          </c:marker>
          <c:cat>
            <c:numRef>
              <c:f>Ga!$F$5:$Q$5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Ga!$F$21:$Q$21</c:f>
              <c:numCache>
                <c:formatCode>0.00%</c:formatCode>
                <c:ptCount val="12"/>
                <c:pt idx="0">
                  <c:v>0.38670284938941657</c:v>
                </c:pt>
                <c:pt idx="1">
                  <c:v>0.38592896174863389</c:v>
                </c:pt>
                <c:pt idx="2">
                  <c:v>0.40162721893491127</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E44A-4194-AD92-68797DA0D2B4}"/>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273411371237459"/>
          <c:w val="0.80479457318666447"/>
          <c:h val="0.73453177257525082"/>
        </c:manualLayout>
      </c:layout>
      <c:lineChart>
        <c:grouping val="standard"/>
        <c:varyColors val="0"/>
        <c:ser>
          <c:idx val="1"/>
          <c:order val="0"/>
          <c:spPr>
            <a:ln w="19050" cap="rnd" cmpd="sng" algn="ctr">
              <a:solidFill>
                <a:srgbClr val="777618"/>
              </a:solidFill>
              <a:prstDash val="solid"/>
              <a:round/>
            </a:ln>
            <a:effectLst/>
          </c:spPr>
          <c:marker>
            <c:symbol val="none"/>
          </c:marker>
          <c:val>
            <c:numRef>
              <c:f>Ga!$F$21:$Q$21</c:f>
              <c:numCache>
                <c:formatCode>0.00%</c:formatCode>
                <c:ptCount val="12"/>
                <c:pt idx="0">
                  <c:v>0.38670284938941657</c:v>
                </c:pt>
                <c:pt idx="1">
                  <c:v>0.38592896174863389</c:v>
                </c:pt>
                <c:pt idx="2">
                  <c:v>0.40162721893491127</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7784-4364-B247-FB8066B03A2F}"/>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X!$F$7:$Q$7</c:f>
              <c:numCache>
                <c:formatCode>#,##0</c:formatCode>
                <c:ptCount val="12"/>
                <c:pt idx="0">
                  <c:v>417</c:v>
                </c:pt>
                <c:pt idx="1">
                  <c:v>418</c:v>
                </c:pt>
                <c:pt idx="2">
                  <c:v>420</c:v>
                </c:pt>
                <c:pt idx="3">
                  <c:v>416</c:v>
                </c:pt>
              </c:numCache>
            </c:numRef>
          </c:val>
          <c:smooth val="0"/>
          <c:extLst>
            <c:ext xmlns:c16="http://schemas.microsoft.com/office/drawing/2014/chart" uri="{C3380CC4-5D6E-409C-BE32-E72D297353CC}">
              <c16:uniqueId val="{00000000-FECE-4656-9C93-7F384396E02D}"/>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X!$F$9:$Q$9</c:f>
              <c:numCache>
                <c:formatCode>#,##0</c:formatCode>
                <c:ptCount val="12"/>
                <c:pt idx="0">
                  <c:v>23</c:v>
                </c:pt>
                <c:pt idx="1">
                  <c:v>56</c:v>
                </c:pt>
                <c:pt idx="2">
                  <c:v>45</c:v>
                </c:pt>
                <c:pt idx="3">
                  <c:v>0</c:v>
                </c:pt>
              </c:numCache>
            </c:numRef>
          </c:val>
          <c:smooth val="0"/>
          <c:extLst>
            <c:ext xmlns:c16="http://schemas.microsoft.com/office/drawing/2014/chart" uri="{C3380CC4-5D6E-409C-BE32-E72D297353CC}">
              <c16:uniqueId val="{00000000-9DE7-4F4F-8E1B-E0D44E347CE3}"/>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X!$F$11:$Q$11</c:f>
              <c:numCache>
                <c:formatCode>#,##0</c:formatCode>
                <c:ptCount val="12"/>
                <c:pt idx="0">
                  <c:v>53</c:v>
                </c:pt>
                <c:pt idx="1">
                  <c:v>47</c:v>
                </c:pt>
                <c:pt idx="2">
                  <c:v>25</c:v>
                </c:pt>
                <c:pt idx="3">
                  <c:v>0</c:v>
                </c:pt>
              </c:numCache>
            </c:numRef>
          </c:val>
          <c:smooth val="0"/>
          <c:extLst>
            <c:ext xmlns:c16="http://schemas.microsoft.com/office/drawing/2014/chart" uri="{C3380CC4-5D6E-409C-BE32-E72D297353CC}">
              <c16:uniqueId val="{00000000-898B-4AE9-A014-EA1B4FED94A6}"/>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X!$F$13:$Q$13</c:f>
              <c:numCache>
                <c:formatCode>#,##0</c:formatCode>
                <c:ptCount val="12"/>
                <c:pt idx="0">
                  <c:v>300</c:v>
                </c:pt>
                <c:pt idx="1">
                  <c:v>356</c:v>
                </c:pt>
                <c:pt idx="2">
                  <c:v>98</c:v>
                </c:pt>
                <c:pt idx="3">
                  <c:v>17</c:v>
                </c:pt>
              </c:numCache>
            </c:numRef>
          </c:val>
          <c:smooth val="0"/>
          <c:extLst>
            <c:ext xmlns:c16="http://schemas.microsoft.com/office/drawing/2014/chart" uri="{C3380CC4-5D6E-409C-BE32-E72D297353CC}">
              <c16:uniqueId val="{00000000-F913-4BE1-BF00-8C64E9E7995F}"/>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X!$F$25:$Q$25</c:f>
              <c:numCache>
                <c:formatCode>#,##0</c:formatCode>
                <c:ptCount val="12"/>
                <c:pt idx="0">
                  <c:v>3</c:v>
                </c:pt>
                <c:pt idx="1">
                  <c:v>34</c:v>
                </c:pt>
                <c:pt idx="2">
                  <c:v>0</c:v>
                </c:pt>
                <c:pt idx="3">
                  <c:v>0</c:v>
                </c:pt>
              </c:numCache>
            </c:numRef>
          </c:val>
          <c:smooth val="0"/>
          <c:extLst>
            <c:ext xmlns:c16="http://schemas.microsoft.com/office/drawing/2014/chart" uri="{C3380CC4-5D6E-409C-BE32-E72D297353CC}">
              <c16:uniqueId val="{00000000-1330-4CCF-9FBE-E06ABC96F3E2}"/>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X!$F$15:$Q$15</c:f>
              <c:numCache>
                <c:formatCode>#,##0</c:formatCode>
                <c:ptCount val="12"/>
                <c:pt idx="0">
                  <c:v>0</c:v>
                </c:pt>
                <c:pt idx="1">
                  <c:v>47</c:v>
                </c:pt>
                <c:pt idx="2">
                  <c:v>0</c:v>
                </c:pt>
                <c:pt idx="3">
                  <c:v>1</c:v>
                </c:pt>
              </c:numCache>
            </c:numRef>
          </c:val>
          <c:smooth val="0"/>
          <c:extLst>
            <c:ext xmlns:c16="http://schemas.microsoft.com/office/drawing/2014/chart" uri="{C3380CC4-5D6E-409C-BE32-E72D297353CC}">
              <c16:uniqueId val="{00000000-66CE-4CAA-84B1-5C1849B83834}"/>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X!$F$17:$Q$17</c:f>
              <c:numCache>
                <c:formatCode>#,##0</c:formatCode>
                <c:ptCount val="12"/>
                <c:pt idx="0">
                  <c:v>33</c:v>
                </c:pt>
                <c:pt idx="1">
                  <c:v>45</c:v>
                </c:pt>
                <c:pt idx="2">
                  <c:v>27</c:v>
                </c:pt>
                <c:pt idx="3">
                  <c:v>0</c:v>
                </c:pt>
              </c:numCache>
            </c:numRef>
          </c:val>
          <c:smooth val="0"/>
          <c:extLst>
            <c:ext xmlns:c16="http://schemas.microsoft.com/office/drawing/2014/chart" uri="{C3380CC4-5D6E-409C-BE32-E72D297353CC}">
              <c16:uniqueId val="{00000000-282E-4EEE-8522-7B64DFC47870}"/>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X!$F$19:$Q$19</c:f>
              <c:numCache>
                <c:formatCode>#,##0</c:formatCode>
                <c:ptCount val="12"/>
                <c:pt idx="0">
                  <c:v>23</c:v>
                </c:pt>
                <c:pt idx="1">
                  <c:v>10</c:v>
                </c:pt>
                <c:pt idx="2">
                  <c:v>4</c:v>
                </c:pt>
                <c:pt idx="3">
                  <c:v>0</c:v>
                </c:pt>
              </c:numCache>
            </c:numRef>
          </c:val>
          <c:smooth val="0"/>
          <c:extLst>
            <c:ext xmlns:c16="http://schemas.microsoft.com/office/drawing/2014/chart" uri="{C3380CC4-5D6E-409C-BE32-E72D297353CC}">
              <c16:uniqueId val="{00000000-23DE-4417-8557-F2CB17DE822E}"/>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X!$F$21:$Q$21</c:f>
              <c:numCache>
                <c:formatCode>#,##0</c:formatCode>
                <c:ptCount val="12"/>
                <c:pt idx="0">
                  <c:v>1</c:v>
                </c:pt>
                <c:pt idx="1">
                  <c:v>2</c:v>
                </c:pt>
                <c:pt idx="2">
                  <c:v>0</c:v>
                </c:pt>
                <c:pt idx="3">
                  <c:v>0</c:v>
                </c:pt>
              </c:numCache>
            </c:numRef>
          </c:val>
          <c:smooth val="0"/>
          <c:extLst>
            <c:ext xmlns:c16="http://schemas.microsoft.com/office/drawing/2014/chart" uri="{C3380CC4-5D6E-409C-BE32-E72D297353CC}">
              <c16:uniqueId val="{00000000-8E95-4665-933D-0013960B0943}"/>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round/>
            </a:ln>
            <a:effectLst/>
          </c:spPr>
          <c:marker>
            <c:symbol val="none"/>
          </c:marker>
          <c:cat>
            <c:numRef>
              <c:f>X!$F$5:$Q$5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X!$F$23:$Q$23</c:f>
              <c:numCache>
                <c:formatCode>0.00%</c:formatCode>
                <c:ptCount val="12"/>
                <c:pt idx="0">
                  <c:v>5.0000000000000001E-3</c:v>
                </c:pt>
                <c:pt idx="1">
                  <c:v>4.0000000000000002E-4</c:v>
                </c:pt>
                <c:pt idx="2">
                  <c:v>6.9999999999999999E-4</c:v>
                </c:pt>
                <c:pt idx="3">
                  <c:v>1.4E-2</c:v>
                </c:pt>
              </c:numCache>
            </c:numRef>
          </c:val>
          <c:smooth val="0"/>
          <c:extLst>
            <c:ext xmlns:c16="http://schemas.microsoft.com/office/drawing/2014/chart" uri="{C3380CC4-5D6E-409C-BE32-E72D297353CC}">
              <c16:uniqueId val="{00000000-0787-4882-81C8-CC909C8EE525}"/>
            </c:ext>
          </c:extLst>
        </c:ser>
        <c:dLbls>
          <c:showLegendKey val="0"/>
          <c:showVal val="0"/>
          <c:showCatName val="0"/>
          <c:showSerName val="0"/>
          <c:showPercent val="0"/>
          <c:showBubbleSize val="0"/>
        </c:dLbls>
        <c:smooth val="0"/>
        <c:axId val="1426897008"/>
        <c:axId val="1426898448"/>
      </c:lineChart>
      <c:dateAx>
        <c:axId val="1426897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75000"/>
                    <a:lumOff val="25000"/>
                  </a:schemeClr>
                </a:solidFill>
                <a:latin typeface="+mn-lt"/>
                <a:ea typeface="+mn-ea"/>
                <a:cs typeface="+mn-cs"/>
              </a:defRPr>
            </a:pPr>
            <a:endParaRPr lang="fr-FR"/>
          </a:p>
        </c:txPr>
        <c:crossAx val="1426898448"/>
        <c:crosses val="autoZero"/>
        <c:auto val="1"/>
        <c:lblOffset val="100"/>
        <c:baseTimeUnit val="months"/>
      </c:dateAx>
      <c:valAx>
        <c:axId val="14268984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1426897008"/>
        <c:crosses val="autoZero"/>
        <c:crossBetween val="between"/>
      </c:valAx>
      <c:spPr>
        <a:noFill/>
        <a:ln>
          <a:noFill/>
        </a:ln>
        <a:effectLst/>
      </c:spPr>
    </c:plotArea>
    <c:plotVisOnly val="1"/>
    <c:dispBlanksAs val="span"/>
    <c:showDLblsOverMax val="0"/>
  </c:chart>
  <c:spPr>
    <a:solidFill>
      <a:schemeClr val="lt1"/>
    </a:solidFill>
    <a:ln w="190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57967472593539E-2"/>
          <c:y val="0.13273411371237459"/>
          <c:w val="0.80479457318666447"/>
          <c:h val="0.73453177257525082"/>
        </c:manualLayout>
      </c:layout>
      <c:lineChart>
        <c:grouping val="standard"/>
        <c:varyColors val="0"/>
        <c:ser>
          <c:idx val="1"/>
          <c:order val="0"/>
          <c:spPr>
            <a:ln w="19050" cap="rnd" cmpd="sng" algn="ctr">
              <a:solidFill>
                <a:schemeClr val="accent4">
                  <a:lumMod val="50000"/>
                </a:schemeClr>
              </a:solidFill>
              <a:prstDash val="solid"/>
              <a:round/>
            </a:ln>
            <a:effectLst/>
          </c:spPr>
          <c:marker>
            <c:symbol val="none"/>
          </c:marker>
          <c:val>
            <c:numRef>
              <c:f>Ga!$F$23:$Q$23</c:f>
              <c:numCache>
                <c:formatCode>0.00%</c:formatCode>
                <c:ptCount val="12"/>
                <c:pt idx="0">
                  <c:v>0.4078</c:v>
                </c:pt>
                <c:pt idx="1">
                  <c:v>0.44729999999999998</c:v>
                </c:pt>
                <c:pt idx="2">
                  <c:v>0.44159999999999999</c:v>
                </c:pt>
              </c:numCache>
            </c:numRef>
          </c:val>
          <c:smooth val="0"/>
          <c:extLst>
            <c:ext xmlns:c16="http://schemas.microsoft.com/office/drawing/2014/chart" uri="{C3380CC4-5D6E-409C-BE32-E72D297353CC}">
              <c16:uniqueId val="{00000000-E397-44D0-943A-4230E4E388C3}"/>
            </c:ext>
          </c:extLst>
        </c:ser>
        <c:dLbls>
          <c:showLegendKey val="0"/>
          <c:showVal val="0"/>
          <c:showCatName val="0"/>
          <c:showSerName val="0"/>
          <c:showPercent val="0"/>
          <c:showBubbleSize val="0"/>
        </c:dLbls>
        <c:smooth val="0"/>
        <c:axId val="1153965535"/>
        <c:axId val="1153968415"/>
      </c:lineChart>
      <c:catAx>
        <c:axId val="1153965535"/>
        <c:scaling>
          <c:orientation val="minMax"/>
        </c:scaling>
        <c:delete val="1"/>
        <c:axPos val="b"/>
        <c:numFmt formatCode="General" sourceLinked="1"/>
        <c:majorTickMark val="none"/>
        <c:minorTickMark val="none"/>
        <c:tickLblPos val="nextTo"/>
        <c:crossAx val="1153968415"/>
        <c:crosses val="autoZero"/>
        <c:auto val="1"/>
        <c:lblAlgn val="ctr"/>
        <c:lblOffset val="100"/>
        <c:noMultiLvlLbl val="0"/>
      </c:catAx>
      <c:valAx>
        <c:axId val="1153968415"/>
        <c:scaling>
          <c:orientation val="minMax"/>
        </c:scaling>
        <c:delete val="1"/>
        <c:axPos val="l"/>
        <c:majorGridlines>
          <c:spPr>
            <a:ln w="9525" cap="flat" cmpd="sng" algn="ctr">
              <a:noFill/>
              <a:prstDash val="solid"/>
              <a:round/>
            </a:ln>
            <a:effectLst/>
          </c:spPr>
        </c:majorGridlines>
        <c:numFmt formatCode="0.00%" sourceLinked="1"/>
        <c:majorTickMark val="none"/>
        <c:minorTickMark val="none"/>
        <c:tickLblPos val="nextTo"/>
        <c:crossAx val="1153965535"/>
        <c:crosses val="autoZero"/>
        <c:crossBetween val="between"/>
      </c:valAx>
      <c:spPr>
        <a:solidFill>
          <a:schemeClr val="bg1"/>
        </a:solidFill>
        <a:ln>
          <a:solidFill>
            <a:schemeClr val="bg1"/>
          </a:solidFill>
        </a:ln>
        <a:effectLst/>
      </c:spPr>
    </c:plotArea>
    <c:plotVisOnly val="1"/>
    <c:dispBlanksAs val="gap"/>
    <c:showDLblsOverMax val="0"/>
  </c:chart>
  <c:spPr>
    <a:noFill/>
    <a:ln w="6350"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540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rgbClr val="0070C0"/>
                </a:solidFill>
                <a:round/>
              </a:ln>
              <a:effectLst/>
            </c:spPr>
          </c:marker>
          <c:dLbls>
            <c:delete val="1"/>
          </c:dLbls>
          <c:cat>
            <c:numRef>
              <c:f>FB!$F$5:$Q$5</c:f>
              <c:numCache>
                <c:formatCode>mmm\-yy</c:formatCode>
                <c:ptCount val="12"/>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numCache>
            </c:numRef>
          </c:cat>
          <c:val>
            <c:numRef>
              <c:f>FB!$F$7:$Q$7</c:f>
              <c:numCache>
                <c:formatCode>#,##0</c:formatCode>
                <c:ptCount val="12"/>
                <c:pt idx="0">
                  <c:v>479</c:v>
                </c:pt>
                <c:pt idx="1">
                  <c:v>478</c:v>
                </c:pt>
                <c:pt idx="2">
                  <c:v>484</c:v>
                </c:pt>
                <c:pt idx="3">
                  <c:v>482</c:v>
                </c:pt>
              </c:numCache>
            </c:numRef>
          </c:val>
          <c:smooth val="0"/>
          <c:extLst>
            <c:ext xmlns:c16="http://schemas.microsoft.com/office/drawing/2014/chart" uri="{C3380CC4-5D6E-409C-BE32-E72D297353CC}">
              <c16:uniqueId val="{00000000-ABCB-4A89-A020-12FAA725655C}"/>
            </c:ext>
          </c:extLst>
        </c:ser>
        <c:dLbls>
          <c:dLblPos val="ctr"/>
          <c:showLegendKey val="0"/>
          <c:showVal val="1"/>
          <c:showCatName val="0"/>
          <c:showSerName val="0"/>
          <c:showPercent val="0"/>
          <c:showBubbleSize val="0"/>
        </c:dLbls>
        <c:marker val="1"/>
        <c:smooth val="0"/>
        <c:axId val="187798608"/>
        <c:axId val="187797168"/>
      </c:lineChart>
      <c:catAx>
        <c:axId val="187798608"/>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2"/>
                </a:solidFill>
                <a:latin typeface="+mn-lt"/>
                <a:ea typeface="+mn-ea"/>
                <a:cs typeface="+mn-cs"/>
              </a:defRPr>
            </a:pPr>
            <a:endParaRPr lang="fr-FR"/>
          </a:p>
        </c:txPr>
        <c:crossAx val="187797168"/>
        <c:crosses val="autoZero"/>
        <c:auto val="0"/>
        <c:lblAlgn val="ctr"/>
        <c:lblOffset val="100"/>
        <c:noMultiLvlLbl val="0"/>
      </c:catAx>
      <c:valAx>
        <c:axId val="18779716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2"/>
                </a:solidFill>
                <a:latin typeface="+mn-lt"/>
                <a:ea typeface="+mn-ea"/>
                <a:cs typeface="+mn-cs"/>
              </a:defRPr>
            </a:pPr>
            <a:endParaRPr lang="fr-FR"/>
          </a:p>
        </c:txPr>
        <c:crossAx val="18779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0.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hyperlink" Target="https://namastats.chantalepelletier.com/analytics-03/" TargetMode="External"/><Relationship Id="rId18" Type="http://schemas.openxmlformats.org/officeDocument/2006/relationships/hyperlink" Target="https://namastats.chantalepelletier.com/analytics-08/" TargetMode="External"/><Relationship Id="rId26" Type="http://schemas.openxmlformats.org/officeDocument/2006/relationships/chart" Target="../charts/chart12.xml"/><Relationship Id="rId3" Type="http://schemas.openxmlformats.org/officeDocument/2006/relationships/chart" Target="../charts/chart1.xml"/><Relationship Id="rId21" Type="http://schemas.openxmlformats.org/officeDocument/2006/relationships/hyperlink" Target="https://namastats.chantalepelletier.com/analytics-09/" TargetMode="External"/><Relationship Id="rId7" Type="http://schemas.openxmlformats.org/officeDocument/2006/relationships/chart" Target="../charts/chart5.xml"/><Relationship Id="rId12" Type="http://schemas.openxmlformats.org/officeDocument/2006/relationships/image" Target="../media/image3.png"/><Relationship Id="rId17" Type="http://schemas.openxmlformats.org/officeDocument/2006/relationships/hyperlink" Target="https://namastats.chantalepelletier.com/analytics-07/" TargetMode="External"/><Relationship Id="rId25" Type="http://schemas.openxmlformats.org/officeDocument/2006/relationships/hyperlink" Target="https://namastats.chantalepelletier.com/analytics-11/" TargetMode="External"/><Relationship Id="rId2" Type="http://schemas.microsoft.com/office/2007/relationships/hdphoto" Target="../media/hdphoto1.wdp"/><Relationship Id="rId16" Type="http://schemas.openxmlformats.org/officeDocument/2006/relationships/hyperlink" Target="https://namastats.chantalepelletier.com/analytics-06/" TargetMode="External"/><Relationship Id="rId20" Type="http://schemas.openxmlformats.org/officeDocument/2006/relationships/chart" Target="../charts/chart9.xml"/><Relationship Id="rId29" Type="http://schemas.openxmlformats.org/officeDocument/2006/relationships/hyperlink" Target="https://namastats.chantalepelletier.com/analytics-13/" TargetMode="External"/><Relationship Id="rId1" Type="http://schemas.openxmlformats.org/officeDocument/2006/relationships/image" Target="../media/image2.png"/><Relationship Id="rId6" Type="http://schemas.openxmlformats.org/officeDocument/2006/relationships/chart" Target="../charts/chart4.xml"/><Relationship Id="rId11" Type="http://schemas.openxmlformats.org/officeDocument/2006/relationships/hyperlink" Target="https://namastats.chantalepelletier.com/analytics-02/" TargetMode="External"/><Relationship Id="rId24" Type="http://schemas.openxmlformats.org/officeDocument/2006/relationships/chart" Target="../charts/chart11.xml"/><Relationship Id="rId5" Type="http://schemas.openxmlformats.org/officeDocument/2006/relationships/chart" Target="../charts/chart3.xml"/><Relationship Id="rId15" Type="http://schemas.openxmlformats.org/officeDocument/2006/relationships/hyperlink" Target="https://namastats.chantalepelletier.com/analytics-05/" TargetMode="External"/><Relationship Id="rId23" Type="http://schemas.openxmlformats.org/officeDocument/2006/relationships/hyperlink" Target="https://namastats.chantalepelletier.com/analytics-10/" TargetMode="External"/><Relationship Id="rId28" Type="http://schemas.openxmlformats.org/officeDocument/2006/relationships/chart" Target="../charts/chart13.xml"/><Relationship Id="rId10" Type="http://schemas.openxmlformats.org/officeDocument/2006/relationships/chart" Target="../charts/chart8.xml"/><Relationship Id="rId19" Type="http://schemas.openxmlformats.org/officeDocument/2006/relationships/hyperlink" Target="https://namastats.chantalepelletier.com/analytics-01/" TargetMode="Externa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hyperlink" Target="https://namastats.chantalepelletier.com/analytics-04/" TargetMode="External"/><Relationship Id="rId22" Type="http://schemas.openxmlformats.org/officeDocument/2006/relationships/chart" Target="../charts/chart10.xml"/><Relationship Id="rId27" Type="http://schemas.openxmlformats.org/officeDocument/2006/relationships/hyperlink" Target="https://namastats.chantalepelletier.com/analytics-12/"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18" Type="http://schemas.openxmlformats.org/officeDocument/2006/relationships/hyperlink" Target="https://namastats.chantalepelletier.com/facebook-03/" TargetMode="External"/><Relationship Id="rId26" Type="http://schemas.openxmlformats.org/officeDocument/2006/relationships/hyperlink" Target="https://namastats.chantalepelletier.com/facebook-11/" TargetMode="External"/><Relationship Id="rId3" Type="http://schemas.openxmlformats.org/officeDocument/2006/relationships/chart" Target="../charts/chart16.xml"/><Relationship Id="rId21" Type="http://schemas.openxmlformats.org/officeDocument/2006/relationships/hyperlink" Target="https://namastats.chantalepelletier.com/facebook-06/" TargetMode="External"/><Relationship Id="rId7" Type="http://schemas.openxmlformats.org/officeDocument/2006/relationships/chart" Target="../charts/chart20.xml"/><Relationship Id="rId12" Type="http://schemas.openxmlformats.org/officeDocument/2006/relationships/chart" Target="../charts/chart25.xml"/><Relationship Id="rId17" Type="http://schemas.openxmlformats.org/officeDocument/2006/relationships/image" Target="../media/image3.png"/><Relationship Id="rId25" Type="http://schemas.openxmlformats.org/officeDocument/2006/relationships/hyperlink" Target="https://namastats.chantalepelletier.com/facebook-10/" TargetMode="External"/><Relationship Id="rId2" Type="http://schemas.openxmlformats.org/officeDocument/2006/relationships/chart" Target="../charts/chart15.xml"/><Relationship Id="rId16" Type="http://schemas.openxmlformats.org/officeDocument/2006/relationships/hyperlink" Target="https://namastats.chantalepelletier.com/facebook-02/" TargetMode="External"/><Relationship Id="rId20" Type="http://schemas.openxmlformats.org/officeDocument/2006/relationships/hyperlink" Target="https://namastats.chantalepelletier.com/facebook-05/" TargetMode="External"/><Relationship Id="rId29" Type="http://schemas.openxmlformats.org/officeDocument/2006/relationships/hyperlink" Target="https://namastats.chantalepelletier.com/facebook-14/" TargetMode="External"/><Relationship Id="rId1" Type="http://schemas.openxmlformats.org/officeDocument/2006/relationships/chart" Target="../charts/chart14.xml"/><Relationship Id="rId6" Type="http://schemas.openxmlformats.org/officeDocument/2006/relationships/chart" Target="../charts/chart19.xml"/><Relationship Id="rId11" Type="http://schemas.openxmlformats.org/officeDocument/2006/relationships/chart" Target="../charts/chart24.xml"/><Relationship Id="rId24" Type="http://schemas.openxmlformats.org/officeDocument/2006/relationships/hyperlink" Target="https://namastats.chantalepelletier.com/facebook-09/" TargetMode="External"/><Relationship Id="rId32" Type="http://schemas.openxmlformats.org/officeDocument/2006/relationships/chart" Target="../charts/chart28.xml"/><Relationship Id="rId5" Type="http://schemas.openxmlformats.org/officeDocument/2006/relationships/chart" Target="../charts/chart18.xml"/><Relationship Id="rId15" Type="http://schemas.openxmlformats.org/officeDocument/2006/relationships/image" Target="../media/image4.png"/><Relationship Id="rId23" Type="http://schemas.openxmlformats.org/officeDocument/2006/relationships/hyperlink" Target="https://namastats.chantalepelletier.com/facebook-08/" TargetMode="External"/><Relationship Id="rId28" Type="http://schemas.openxmlformats.org/officeDocument/2006/relationships/hyperlink" Target="https://namastats.chantalepelletier.com/facebook-13/" TargetMode="External"/><Relationship Id="rId10" Type="http://schemas.openxmlformats.org/officeDocument/2006/relationships/chart" Target="../charts/chart23.xml"/><Relationship Id="rId19" Type="http://schemas.openxmlformats.org/officeDocument/2006/relationships/hyperlink" Target="https://namastats.chantalepelletier.com/facebook-04/" TargetMode="External"/><Relationship Id="rId31" Type="http://schemas.openxmlformats.org/officeDocument/2006/relationships/hyperlink" Target="https://namastats.chantalepelletier.com/facebook-01/" TargetMode="External"/><Relationship Id="rId4" Type="http://schemas.openxmlformats.org/officeDocument/2006/relationships/chart" Target="../charts/chart17.xml"/><Relationship Id="rId9" Type="http://schemas.openxmlformats.org/officeDocument/2006/relationships/chart" Target="../charts/chart22.xml"/><Relationship Id="rId14" Type="http://schemas.openxmlformats.org/officeDocument/2006/relationships/chart" Target="../charts/chart27.xml"/><Relationship Id="rId22" Type="http://schemas.openxmlformats.org/officeDocument/2006/relationships/hyperlink" Target="https://namastats.chantalepelletier.com/facebook-07/" TargetMode="External"/><Relationship Id="rId27" Type="http://schemas.openxmlformats.org/officeDocument/2006/relationships/hyperlink" Target="https://namastats.chantalepelletier.com/facebook-12/" TargetMode="External"/><Relationship Id="rId30" Type="http://schemas.openxmlformats.org/officeDocument/2006/relationships/hyperlink" Target="https://namastats.chantalepelletier.com/facebook-15/" TargetMode="External"/></Relationships>
</file>

<file path=xl/drawings/_rels/drawing4.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image" Target="../media/image3.png"/><Relationship Id="rId18" Type="http://schemas.openxmlformats.org/officeDocument/2006/relationships/hyperlink" Target="https://namastats.chantalepelletier.com/instagram-07/" TargetMode="External"/><Relationship Id="rId3" Type="http://schemas.openxmlformats.org/officeDocument/2006/relationships/chart" Target="../charts/chart30.xml"/><Relationship Id="rId21" Type="http://schemas.openxmlformats.org/officeDocument/2006/relationships/hyperlink" Target="https://namastats.chantalepelletier.com/instagram-10/" TargetMode="External"/><Relationship Id="rId7" Type="http://schemas.openxmlformats.org/officeDocument/2006/relationships/chart" Target="../charts/chart34.xml"/><Relationship Id="rId12" Type="http://schemas.openxmlformats.org/officeDocument/2006/relationships/hyperlink" Target="https://namastats.chantalepelletier.com/instagram-02/" TargetMode="External"/><Relationship Id="rId17" Type="http://schemas.openxmlformats.org/officeDocument/2006/relationships/hyperlink" Target="https://namastats.chantalepelletier.com/instagram-06/" TargetMode="External"/><Relationship Id="rId2" Type="http://schemas.openxmlformats.org/officeDocument/2006/relationships/chart" Target="../charts/chart29.xml"/><Relationship Id="rId16" Type="http://schemas.openxmlformats.org/officeDocument/2006/relationships/hyperlink" Target="https://namastats.chantalepelletier.com/instagram-05/" TargetMode="External"/><Relationship Id="rId20" Type="http://schemas.openxmlformats.org/officeDocument/2006/relationships/hyperlink" Target="https://namastats.chantalepelletier.com/instagram-09/" TargetMode="External"/><Relationship Id="rId1" Type="http://schemas.openxmlformats.org/officeDocument/2006/relationships/image" Target="../media/image5.png"/><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5" Type="http://schemas.openxmlformats.org/officeDocument/2006/relationships/hyperlink" Target="https://namastats.chantalepelletier.com/instagram-04/" TargetMode="External"/><Relationship Id="rId23" Type="http://schemas.openxmlformats.org/officeDocument/2006/relationships/chart" Target="../charts/chart39.xml"/><Relationship Id="rId10" Type="http://schemas.openxmlformats.org/officeDocument/2006/relationships/chart" Target="../charts/chart37.xml"/><Relationship Id="rId19" Type="http://schemas.openxmlformats.org/officeDocument/2006/relationships/hyperlink" Target="https://namastats.chantalepelletier.com/instagram-08/" TargetMode="External"/><Relationship Id="rId4" Type="http://schemas.openxmlformats.org/officeDocument/2006/relationships/chart" Target="../charts/chart31.xml"/><Relationship Id="rId9" Type="http://schemas.openxmlformats.org/officeDocument/2006/relationships/chart" Target="../charts/chart36.xml"/><Relationship Id="rId14" Type="http://schemas.openxmlformats.org/officeDocument/2006/relationships/hyperlink" Target="https://namastats.chantalepelletier.com/instagram-03/" TargetMode="External"/><Relationship Id="rId22" Type="http://schemas.openxmlformats.org/officeDocument/2006/relationships/hyperlink" Target="https://namastats.chantalepelletier.com/instagram-01/" TargetMode="External"/></Relationships>
</file>

<file path=xl/drawings/_rels/drawing5.xml.rels><?xml version="1.0" encoding="UTF-8" standalone="yes"?>
<Relationships xmlns="http://schemas.openxmlformats.org/package/2006/relationships"><Relationship Id="rId8" Type="http://schemas.openxmlformats.org/officeDocument/2006/relationships/chart" Target="../charts/chart47.xml"/><Relationship Id="rId13" Type="http://schemas.openxmlformats.org/officeDocument/2006/relationships/hyperlink" Target="https://namastats.chantalepelletier.com/twitter-03/" TargetMode="External"/><Relationship Id="rId18" Type="http://schemas.openxmlformats.org/officeDocument/2006/relationships/hyperlink" Target="https://namastats.chantalepelletier.com/twitter-08/" TargetMode="External"/><Relationship Id="rId3" Type="http://schemas.openxmlformats.org/officeDocument/2006/relationships/chart" Target="../charts/chart42.xml"/><Relationship Id="rId21" Type="http://schemas.openxmlformats.org/officeDocument/2006/relationships/hyperlink" Target="https://namastats.chantalepelletier.com/twitter-01/" TargetMode="External"/><Relationship Id="rId7" Type="http://schemas.openxmlformats.org/officeDocument/2006/relationships/chart" Target="../charts/chart46.xml"/><Relationship Id="rId12" Type="http://schemas.openxmlformats.org/officeDocument/2006/relationships/image" Target="../media/image3.png"/><Relationship Id="rId17" Type="http://schemas.openxmlformats.org/officeDocument/2006/relationships/hyperlink" Target="https://namastats.chantalepelletier.com/twitter-07/" TargetMode="External"/><Relationship Id="rId2" Type="http://schemas.openxmlformats.org/officeDocument/2006/relationships/chart" Target="../charts/chart41.xml"/><Relationship Id="rId16" Type="http://schemas.openxmlformats.org/officeDocument/2006/relationships/hyperlink" Target="https://namastats.chantalepelletier.com/twitter-06/" TargetMode="External"/><Relationship Id="rId20" Type="http://schemas.openxmlformats.org/officeDocument/2006/relationships/hyperlink" Target="https://namastats.chantalepelletier.com/twitter-10/" TargetMode="External"/><Relationship Id="rId1" Type="http://schemas.openxmlformats.org/officeDocument/2006/relationships/chart" Target="../charts/chart40.xml"/><Relationship Id="rId6" Type="http://schemas.openxmlformats.org/officeDocument/2006/relationships/chart" Target="../charts/chart45.xml"/><Relationship Id="rId11" Type="http://schemas.openxmlformats.org/officeDocument/2006/relationships/hyperlink" Target="https://namastats.chantalepelletier.com/twitter-02/" TargetMode="External"/><Relationship Id="rId5" Type="http://schemas.openxmlformats.org/officeDocument/2006/relationships/chart" Target="../charts/chart44.xml"/><Relationship Id="rId15" Type="http://schemas.openxmlformats.org/officeDocument/2006/relationships/hyperlink" Target="https://namastats.chantalepelletier.com/twitter-05/" TargetMode="External"/><Relationship Id="rId10" Type="http://schemas.openxmlformats.org/officeDocument/2006/relationships/chart" Target="../charts/chart49.xml"/><Relationship Id="rId19" Type="http://schemas.openxmlformats.org/officeDocument/2006/relationships/hyperlink" Target="https://namastats.chantalepelletier.com/twitter-09/" TargetMode="External"/><Relationship Id="rId4" Type="http://schemas.openxmlformats.org/officeDocument/2006/relationships/chart" Target="../charts/chart43.xml"/><Relationship Id="rId9" Type="http://schemas.openxmlformats.org/officeDocument/2006/relationships/chart" Target="../charts/chart48.xml"/><Relationship Id="rId14" Type="http://schemas.openxmlformats.org/officeDocument/2006/relationships/hyperlink" Target="https://namastats.chantalepelletier.com/twitter-04/" TargetMode="External"/><Relationship Id="rId22" Type="http://schemas.openxmlformats.org/officeDocument/2006/relationships/image" Target="../media/image6.png"/></Relationships>
</file>

<file path=xl/drawings/_rels/drawing6.xml.rels><?xml version="1.0" encoding="UTF-8" standalone="yes"?>
<Relationships xmlns="http://schemas.openxmlformats.org/package/2006/relationships"><Relationship Id="rId13" Type="http://schemas.openxmlformats.org/officeDocument/2006/relationships/chart" Target="../charts/chart60.xml"/><Relationship Id="rId18" Type="http://schemas.openxmlformats.org/officeDocument/2006/relationships/chart" Target="../charts/chart65.xml"/><Relationship Id="rId26" Type="http://schemas.openxmlformats.org/officeDocument/2006/relationships/chart" Target="../charts/chart72.xml"/><Relationship Id="rId39" Type="http://schemas.openxmlformats.org/officeDocument/2006/relationships/chart" Target="../charts/chart85.xml"/><Relationship Id="rId21" Type="http://schemas.openxmlformats.org/officeDocument/2006/relationships/chart" Target="../charts/chart68.xml"/><Relationship Id="rId34" Type="http://schemas.openxmlformats.org/officeDocument/2006/relationships/chart" Target="../charts/chart80.xml"/><Relationship Id="rId42" Type="http://schemas.openxmlformats.org/officeDocument/2006/relationships/chart" Target="../charts/chart88.xml"/><Relationship Id="rId7" Type="http://schemas.openxmlformats.org/officeDocument/2006/relationships/chart" Target="../charts/chart54.xml"/><Relationship Id="rId2" Type="http://schemas.openxmlformats.org/officeDocument/2006/relationships/image" Target="../media/image8.png"/><Relationship Id="rId16" Type="http://schemas.openxmlformats.org/officeDocument/2006/relationships/chart" Target="../charts/chart63.xml"/><Relationship Id="rId20" Type="http://schemas.openxmlformats.org/officeDocument/2006/relationships/chart" Target="../charts/chart67.xml"/><Relationship Id="rId29" Type="http://schemas.openxmlformats.org/officeDocument/2006/relationships/chart" Target="../charts/chart75.xml"/><Relationship Id="rId41" Type="http://schemas.openxmlformats.org/officeDocument/2006/relationships/chart" Target="../charts/chart87.xml"/><Relationship Id="rId1" Type="http://schemas.openxmlformats.org/officeDocument/2006/relationships/image" Target="../media/image7.png"/><Relationship Id="rId6" Type="http://schemas.openxmlformats.org/officeDocument/2006/relationships/chart" Target="../charts/chart53.xml"/><Relationship Id="rId11" Type="http://schemas.openxmlformats.org/officeDocument/2006/relationships/chart" Target="../charts/chart58.xml"/><Relationship Id="rId24" Type="http://schemas.openxmlformats.org/officeDocument/2006/relationships/chart" Target="../charts/chart70.xml"/><Relationship Id="rId32" Type="http://schemas.openxmlformats.org/officeDocument/2006/relationships/chart" Target="../charts/chart78.xml"/><Relationship Id="rId37" Type="http://schemas.openxmlformats.org/officeDocument/2006/relationships/chart" Target="../charts/chart83.xml"/><Relationship Id="rId40" Type="http://schemas.openxmlformats.org/officeDocument/2006/relationships/chart" Target="../charts/chart86.xml"/><Relationship Id="rId5" Type="http://schemas.openxmlformats.org/officeDocument/2006/relationships/chart" Target="../charts/chart52.xml"/><Relationship Id="rId15" Type="http://schemas.openxmlformats.org/officeDocument/2006/relationships/chart" Target="../charts/chart62.xml"/><Relationship Id="rId23" Type="http://schemas.openxmlformats.org/officeDocument/2006/relationships/image" Target="../media/image9.png"/><Relationship Id="rId28" Type="http://schemas.openxmlformats.org/officeDocument/2006/relationships/chart" Target="../charts/chart74.xml"/><Relationship Id="rId36" Type="http://schemas.openxmlformats.org/officeDocument/2006/relationships/chart" Target="../charts/chart82.xml"/><Relationship Id="rId10" Type="http://schemas.openxmlformats.org/officeDocument/2006/relationships/chart" Target="../charts/chart57.xml"/><Relationship Id="rId19" Type="http://schemas.openxmlformats.org/officeDocument/2006/relationships/chart" Target="../charts/chart66.xml"/><Relationship Id="rId31" Type="http://schemas.openxmlformats.org/officeDocument/2006/relationships/chart" Target="../charts/chart77.xml"/><Relationship Id="rId44" Type="http://schemas.openxmlformats.org/officeDocument/2006/relationships/image" Target="../media/image10.png"/><Relationship Id="rId4" Type="http://schemas.openxmlformats.org/officeDocument/2006/relationships/chart" Target="../charts/chart51.xml"/><Relationship Id="rId9" Type="http://schemas.openxmlformats.org/officeDocument/2006/relationships/chart" Target="../charts/chart56.xml"/><Relationship Id="rId14" Type="http://schemas.openxmlformats.org/officeDocument/2006/relationships/chart" Target="../charts/chart61.xml"/><Relationship Id="rId22" Type="http://schemas.openxmlformats.org/officeDocument/2006/relationships/chart" Target="../charts/chart69.xml"/><Relationship Id="rId27" Type="http://schemas.openxmlformats.org/officeDocument/2006/relationships/chart" Target="../charts/chart73.xml"/><Relationship Id="rId30" Type="http://schemas.openxmlformats.org/officeDocument/2006/relationships/chart" Target="../charts/chart76.xml"/><Relationship Id="rId35" Type="http://schemas.openxmlformats.org/officeDocument/2006/relationships/chart" Target="../charts/chart81.xml"/><Relationship Id="rId43" Type="http://schemas.openxmlformats.org/officeDocument/2006/relationships/chart" Target="../charts/chart89.xml"/><Relationship Id="rId8" Type="http://schemas.openxmlformats.org/officeDocument/2006/relationships/chart" Target="../charts/chart55.xml"/><Relationship Id="rId3" Type="http://schemas.openxmlformats.org/officeDocument/2006/relationships/chart" Target="../charts/chart50.xml"/><Relationship Id="rId12" Type="http://schemas.openxmlformats.org/officeDocument/2006/relationships/chart" Target="../charts/chart59.xml"/><Relationship Id="rId17" Type="http://schemas.openxmlformats.org/officeDocument/2006/relationships/chart" Target="../charts/chart64.xml"/><Relationship Id="rId25" Type="http://schemas.openxmlformats.org/officeDocument/2006/relationships/chart" Target="../charts/chart71.xml"/><Relationship Id="rId33" Type="http://schemas.openxmlformats.org/officeDocument/2006/relationships/chart" Target="../charts/chart79.xml"/><Relationship Id="rId38" Type="http://schemas.openxmlformats.org/officeDocument/2006/relationships/chart" Target="../charts/chart8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0.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xdr:row>
      <xdr:rowOff>38101</xdr:rowOff>
    </xdr:from>
    <xdr:to>
      <xdr:col>1</xdr:col>
      <xdr:colOff>1514475</xdr:colOff>
      <xdr:row>9</xdr:row>
      <xdr:rowOff>171451</xdr:rowOff>
    </xdr:to>
    <xdr:pic>
      <xdr:nvPicPr>
        <xdr:cNvPr id="13" name="Imag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419101"/>
          <a:ext cx="1466850" cy="1466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133350</xdr:colOff>
      <xdr:row>1</xdr:row>
      <xdr:rowOff>38100</xdr:rowOff>
    </xdr:from>
    <xdr:to>
      <xdr:col>2</xdr:col>
      <xdr:colOff>997350</xdr:colOff>
      <xdr:row>4</xdr:row>
      <xdr:rowOff>225825</xdr:rowOff>
    </xdr:to>
    <xdr:pic>
      <xdr:nvPicPr>
        <xdr:cNvPr id="20" name="Image 19" descr="Icône Google, google analytics dans Material Design">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cstate="print">
          <a:biLevel thresh="50000"/>
          <a:extLst>
            <a:ext uri="{BEBA8EAE-BF5A-486C-A8C5-ECC9F3942E4B}">
              <a14:imgProps xmlns:a14="http://schemas.microsoft.com/office/drawing/2010/main">
                <a14:imgLayer r:embed="rId2">
                  <a14:imgEffect>
                    <a14:artisticPhotocopy/>
                  </a14:imgEffect>
                </a14:imgLayer>
              </a14:imgProps>
            </a:ext>
            <a:ext uri="{28A0092B-C50C-407E-A947-70E740481C1C}">
              <a14:useLocalDpi xmlns:a14="http://schemas.microsoft.com/office/drawing/2010/main" val="0"/>
            </a:ext>
          </a:extLst>
        </a:blip>
        <a:srcRect/>
        <a:stretch>
          <a:fillRect/>
        </a:stretch>
      </xdr:blipFill>
      <xdr:spPr bwMode="auto">
        <a:xfrm>
          <a:off x="561975" y="228600"/>
          <a:ext cx="864000"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5012</xdr:colOff>
      <xdr:row>6</xdr:row>
      <xdr:rowOff>5012</xdr:rowOff>
    </xdr:from>
    <xdr:to>
      <xdr:col>17</xdr:col>
      <xdr:colOff>833012</xdr:colOff>
      <xdr:row>7</xdr:row>
      <xdr:rowOff>234567</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5012</xdr:colOff>
      <xdr:row>8</xdr:row>
      <xdr:rowOff>0</xdr:rowOff>
    </xdr:from>
    <xdr:to>
      <xdr:col>17</xdr:col>
      <xdr:colOff>833012</xdr:colOff>
      <xdr:row>9</xdr:row>
      <xdr:rowOff>229556</xdr:rowOff>
    </xdr:to>
    <xdr:graphicFrame macro="">
      <xdr:nvGraphicFramePr>
        <xdr:cNvPr id="3" name="Graphique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5012</xdr:colOff>
      <xdr:row>10</xdr:row>
      <xdr:rowOff>0</xdr:rowOff>
    </xdr:from>
    <xdr:to>
      <xdr:col>17</xdr:col>
      <xdr:colOff>833012</xdr:colOff>
      <xdr:row>11</xdr:row>
      <xdr:rowOff>229555</xdr:rowOff>
    </xdr:to>
    <xdr:graphicFrame macro="">
      <xdr:nvGraphicFramePr>
        <xdr:cNvPr id="4" name="Graphique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5012</xdr:colOff>
      <xdr:row>12</xdr:row>
      <xdr:rowOff>0</xdr:rowOff>
    </xdr:from>
    <xdr:to>
      <xdr:col>17</xdr:col>
      <xdr:colOff>833012</xdr:colOff>
      <xdr:row>13</xdr:row>
      <xdr:rowOff>229556</xdr:rowOff>
    </xdr:to>
    <xdr:graphicFrame macro="">
      <xdr:nvGraphicFramePr>
        <xdr:cNvPr id="5" name="Graphique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5012</xdr:colOff>
      <xdr:row>14</xdr:row>
      <xdr:rowOff>0</xdr:rowOff>
    </xdr:from>
    <xdr:to>
      <xdr:col>17</xdr:col>
      <xdr:colOff>833012</xdr:colOff>
      <xdr:row>15</xdr:row>
      <xdr:rowOff>229555</xdr:rowOff>
    </xdr:to>
    <xdr:graphicFrame macro="">
      <xdr:nvGraphicFramePr>
        <xdr:cNvPr id="6" name="Graphique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5012</xdr:colOff>
      <xdr:row>15</xdr:row>
      <xdr:rowOff>245644</xdr:rowOff>
    </xdr:from>
    <xdr:to>
      <xdr:col>17</xdr:col>
      <xdr:colOff>833012</xdr:colOff>
      <xdr:row>17</xdr:row>
      <xdr:rowOff>229555</xdr:rowOff>
    </xdr:to>
    <xdr:graphicFrame macro="">
      <xdr:nvGraphicFramePr>
        <xdr:cNvPr id="7" name="Graphique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5012</xdr:colOff>
      <xdr:row>18</xdr:row>
      <xdr:rowOff>0</xdr:rowOff>
    </xdr:from>
    <xdr:to>
      <xdr:col>17</xdr:col>
      <xdr:colOff>833012</xdr:colOff>
      <xdr:row>19</xdr:row>
      <xdr:rowOff>229555</xdr:rowOff>
    </xdr:to>
    <xdr:graphicFrame macro="">
      <xdr:nvGraphicFramePr>
        <xdr:cNvPr id="8" name="Graphique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5012</xdr:colOff>
      <xdr:row>19</xdr:row>
      <xdr:rowOff>245644</xdr:rowOff>
    </xdr:from>
    <xdr:to>
      <xdr:col>17</xdr:col>
      <xdr:colOff>833012</xdr:colOff>
      <xdr:row>21</xdr:row>
      <xdr:rowOff>229555</xdr:rowOff>
    </xdr:to>
    <xdr:graphicFrame macro="">
      <xdr:nvGraphicFramePr>
        <xdr:cNvPr id="9" name="Graphique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3</xdr:col>
      <xdr:colOff>123825</xdr:colOff>
      <xdr:row>8</xdr:row>
      <xdr:rowOff>133350</xdr:rowOff>
    </xdr:from>
    <xdr:to>
      <xdr:col>3</xdr:col>
      <xdr:colOff>591825</xdr:colOff>
      <xdr:row>9</xdr:row>
      <xdr:rowOff>119700</xdr:rowOff>
    </xdr:to>
    <xdr:pic>
      <xdr:nvPicPr>
        <xdr:cNvPr id="10" name="Image 9">
          <a:hlinkClick xmlns:r="http://schemas.openxmlformats.org/officeDocument/2006/relationships" r:id="rId11"/>
          <a:extLst>
            <a:ext uri="{FF2B5EF4-FFF2-40B4-BE49-F238E27FC236}">
              <a16:creationId xmlns:a16="http://schemas.microsoft.com/office/drawing/2014/main" id="{5C23A256-0B3C-4FEA-9E8E-A3D2CD1DB97A}"/>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2038350"/>
          <a:ext cx="468000" cy="234000"/>
        </a:xfrm>
        <a:prstGeom prst="rect">
          <a:avLst/>
        </a:prstGeom>
      </xdr:spPr>
    </xdr:pic>
    <xdr:clientData/>
  </xdr:twoCellAnchor>
  <xdr:twoCellAnchor editAs="oneCell">
    <xdr:from>
      <xdr:col>3</xdr:col>
      <xdr:colOff>123825</xdr:colOff>
      <xdr:row>10</xdr:row>
      <xdr:rowOff>133350</xdr:rowOff>
    </xdr:from>
    <xdr:to>
      <xdr:col>3</xdr:col>
      <xdr:colOff>591825</xdr:colOff>
      <xdr:row>11</xdr:row>
      <xdr:rowOff>119700</xdr:rowOff>
    </xdr:to>
    <xdr:pic>
      <xdr:nvPicPr>
        <xdr:cNvPr id="11" name="Image 10">
          <a:hlinkClick xmlns:r="http://schemas.openxmlformats.org/officeDocument/2006/relationships" r:id="rId13"/>
          <a:extLst>
            <a:ext uri="{FF2B5EF4-FFF2-40B4-BE49-F238E27FC236}">
              <a16:creationId xmlns:a16="http://schemas.microsoft.com/office/drawing/2014/main" id="{28FEB8DA-B66C-4458-987A-26E42A5BAE69}"/>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2533650"/>
          <a:ext cx="468000" cy="234000"/>
        </a:xfrm>
        <a:prstGeom prst="rect">
          <a:avLst/>
        </a:prstGeom>
      </xdr:spPr>
    </xdr:pic>
    <xdr:clientData/>
  </xdr:twoCellAnchor>
  <xdr:twoCellAnchor editAs="oneCell">
    <xdr:from>
      <xdr:col>3</xdr:col>
      <xdr:colOff>123825</xdr:colOff>
      <xdr:row>12</xdr:row>
      <xdr:rowOff>133350</xdr:rowOff>
    </xdr:from>
    <xdr:to>
      <xdr:col>3</xdr:col>
      <xdr:colOff>591825</xdr:colOff>
      <xdr:row>13</xdr:row>
      <xdr:rowOff>119700</xdr:rowOff>
    </xdr:to>
    <xdr:pic>
      <xdr:nvPicPr>
        <xdr:cNvPr id="12" name="Image 11">
          <a:hlinkClick xmlns:r="http://schemas.openxmlformats.org/officeDocument/2006/relationships" r:id="rId14"/>
          <a:extLst>
            <a:ext uri="{FF2B5EF4-FFF2-40B4-BE49-F238E27FC236}">
              <a16:creationId xmlns:a16="http://schemas.microsoft.com/office/drawing/2014/main" id="{2BF713BE-014A-42FF-BA1A-CF726860A9E3}"/>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3028950"/>
          <a:ext cx="468000" cy="234000"/>
        </a:xfrm>
        <a:prstGeom prst="rect">
          <a:avLst/>
        </a:prstGeom>
      </xdr:spPr>
    </xdr:pic>
    <xdr:clientData/>
  </xdr:twoCellAnchor>
  <xdr:twoCellAnchor editAs="oneCell">
    <xdr:from>
      <xdr:col>3</xdr:col>
      <xdr:colOff>123825</xdr:colOff>
      <xdr:row>14</xdr:row>
      <xdr:rowOff>133350</xdr:rowOff>
    </xdr:from>
    <xdr:to>
      <xdr:col>3</xdr:col>
      <xdr:colOff>591825</xdr:colOff>
      <xdr:row>15</xdr:row>
      <xdr:rowOff>119700</xdr:rowOff>
    </xdr:to>
    <xdr:pic>
      <xdr:nvPicPr>
        <xdr:cNvPr id="13" name="Image 12">
          <a:hlinkClick xmlns:r="http://schemas.openxmlformats.org/officeDocument/2006/relationships" r:id="rId15"/>
          <a:extLst>
            <a:ext uri="{FF2B5EF4-FFF2-40B4-BE49-F238E27FC236}">
              <a16:creationId xmlns:a16="http://schemas.microsoft.com/office/drawing/2014/main" id="{E63ED861-C940-4AC4-A104-25DABED6292B}"/>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3524250"/>
          <a:ext cx="468000" cy="234000"/>
        </a:xfrm>
        <a:prstGeom prst="rect">
          <a:avLst/>
        </a:prstGeom>
      </xdr:spPr>
    </xdr:pic>
    <xdr:clientData/>
  </xdr:twoCellAnchor>
  <xdr:twoCellAnchor editAs="oneCell">
    <xdr:from>
      <xdr:col>3</xdr:col>
      <xdr:colOff>123825</xdr:colOff>
      <xdr:row>16</xdr:row>
      <xdr:rowOff>133350</xdr:rowOff>
    </xdr:from>
    <xdr:to>
      <xdr:col>3</xdr:col>
      <xdr:colOff>591825</xdr:colOff>
      <xdr:row>17</xdr:row>
      <xdr:rowOff>119700</xdr:rowOff>
    </xdr:to>
    <xdr:pic>
      <xdr:nvPicPr>
        <xdr:cNvPr id="14" name="Image 13">
          <a:hlinkClick xmlns:r="http://schemas.openxmlformats.org/officeDocument/2006/relationships" r:id="rId16"/>
          <a:extLst>
            <a:ext uri="{FF2B5EF4-FFF2-40B4-BE49-F238E27FC236}">
              <a16:creationId xmlns:a16="http://schemas.microsoft.com/office/drawing/2014/main" id="{8128F616-A601-4A00-9EC4-26165E89F69C}"/>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4019550"/>
          <a:ext cx="468000" cy="234000"/>
        </a:xfrm>
        <a:prstGeom prst="rect">
          <a:avLst/>
        </a:prstGeom>
      </xdr:spPr>
    </xdr:pic>
    <xdr:clientData/>
  </xdr:twoCellAnchor>
  <xdr:twoCellAnchor editAs="oneCell">
    <xdr:from>
      <xdr:col>3</xdr:col>
      <xdr:colOff>123825</xdr:colOff>
      <xdr:row>18</xdr:row>
      <xdr:rowOff>133350</xdr:rowOff>
    </xdr:from>
    <xdr:to>
      <xdr:col>3</xdr:col>
      <xdr:colOff>591825</xdr:colOff>
      <xdr:row>19</xdr:row>
      <xdr:rowOff>119700</xdr:rowOff>
    </xdr:to>
    <xdr:pic>
      <xdr:nvPicPr>
        <xdr:cNvPr id="15" name="Image 14">
          <a:hlinkClick xmlns:r="http://schemas.openxmlformats.org/officeDocument/2006/relationships" r:id="rId17"/>
          <a:extLst>
            <a:ext uri="{FF2B5EF4-FFF2-40B4-BE49-F238E27FC236}">
              <a16:creationId xmlns:a16="http://schemas.microsoft.com/office/drawing/2014/main" id="{81C09B6F-4E48-438C-92C8-0ECC41E2E619}"/>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4514850"/>
          <a:ext cx="468000" cy="234000"/>
        </a:xfrm>
        <a:prstGeom prst="rect">
          <a:avLst/>
        </a:prstGeom>
      </xdr:spPr>
    </xdr:pic>
    <xdr:clientData/>
  </xdr:twoCellAnchor>
  <xdr:twoCellAnchor editAs="oneCell">
    <xdr:from>
      <xdr:col>3</xdr:col>
      <xdr:colOff>123825</xdr:colOff>
      <xdr:row>20</xdr:row>
      <xdr:rowOff>133350</xdr:rowOff>
    </xdr:from>
    <xdr:to>
      <xdr:col>3</xdr:col>
      <xdr:colOff>591825</xdr:colOff>
      <xdr:row>21</xdr:row>
      <xdr:rowOff>119700</xdr:rowOff>
    </xdr:to>
    <xdr:pic>
      <xdr:nvPicPr>
        <xdr:cNvPr id="16" name="Image 15">
          <a:hlinkClick xmlns:r="http://schemas.openxmlformats.org/officeDocument/2006/relationships" r:id="rId18"/>
          <a:extLst>
            <a:ext uri="{FF2B5EF4-FFF2-40B4-BE49-F238E27FC236}">
              <a16:creationId xmlns:a16="http://schemas.microsoft.com/office/drawing/2014/main" id="{2D647DB0-C8CC-4697-83FC-5E34D700A67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5010150"/>
          <a:ext cx="468000" cy="234000"/>
        </a:xfrm>
        <a:prstGeom prst="rect">
          <a:avLst/>
        </a:prstGeom>
      </xdr:spPr>
    </xdr:pic>
    <xdr:clientData/>
  </xdr:twoCellAnchor>
  <xdr:twoCellAnchor editAs="oneCell">
    <xdr:from>
      <xdr:col>3</xdr:col>
      <xdr:colOff>123825</xdr:colOff>
      <xdr:row>6</xdr:row>
      <xdr:rowOff>133350</xdr:rowOff>
    </xdr:from>
    <xdr:to>
      <xdr:col>3</xdr:col>
      <xdr:colOff>591825</xdr:colOff>
      <xdr:row>7</xdr:row>
      <xdr:rowOff>119700</xdr:rowOff>
    </xdr:to>
    <xdr:pic>
      <xdr:nvPicPr>
        <xdr:cNvPr id="19" name="Image 18">
          <a:hlinkClick xmlns:r="http://schemas.openxmlformats.org/officeDocument/2006/relationships" r:id="rId19"/>
          <a:extLst>
            <a:ext uri="{FF2B5EF4-FFF2-40B4-BE49-F238E27FC236}">
              <a16:creationId xmlns:a16="http://schemas.microsoft.com/office/drawing/2014/main" id="{33BE5850-6070-4301-89FE-F73FEE55D48B}"/>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1562100"/>
          <a:ext cx="468000" cy="234000"/>
        </a:xfrm>
        <a:prstGeom prst="rect">
          <a:avLst/>
        </a:prstGeom>
      </xdr:spPr>
    </xdr:pic>
    <xdr:clientData/>
  </xdr:twoCellAnchor>
  <xdr:twoCellAnchor>
    <xdr:from>
      <xdr:col>17</xdr:col>
      <xdr:colOff>5012</xdr:colOff>
      <xdr:row>21</xdr:row>
      <xdr:rowOff>245644</xdr:rowOff>
    </xdr:from>
    <xdr:to>
      <xdr:col>17</xdr:col>
      <xdr:colOff>833012</xdr:colOff>
      <xdr:row>23</xdr:row>
      <xdr:rowOff>229555</xdr:rowOff>
    </xdr:to>
    <xdr:graphicFrame macro="">
      <xdr:nvGraphicFramePr>
        <xdr:cNvPr id="21" name="Graphique 20">
          <a:extLst>
            <a:ext uri="{FF2B5EF4-FFF2-40B4-BE49-F238E27FC236}">
              <a16:creationId xmlns:a16="http://schemas.microsoft.com/office/drawing/2014/main" id="{4D300C31-59D6-4764-8C7E-4A0B780647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oneCellAnchor>
    <xdr:from>
      <xdr:col>3</xdr:col>
      <xdr:colOff>123825</xdr:colOff>
      <xdr:row>22</xdr:row>
      <xdr:rowOff>133350</xdr:rowOff>
    </xdr:from>
    <xdr:ext cx="468000" cy="234000"/>
    <xdr:pic>
      <xdr:nvPicPr>
        <xdr:cNvPr id="22" name="Image 21">
          <a:hlinkClick xmlns:r="http://schemas.openxmlformats.org/officeDocument/2006/relationships" r:id="rId21"/>
          <a:extLst>
            <a:ext uri="{FF2B5EF4-FFF2-40B4-BE49-F238E27FC236}">
              <a16:creationId xmlns:a16="http://schemas.microsoft.com/office/drawing/2014/main" id="{2B23022F-E458-4D01-8DC8-30E7E14BDC43}"/>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5029200"/>
          <a:ext cx="468000" cy="234000"/>
        </a:xfrm>
        <a:prstGeom prst="rect">
          <a:avLst/>
        </a:prstGeom>
      </xdr:spPr>
    </xdr:pic>
    <xdr:clientData/>
  </xdr:oneCellAnchor>
  <xdr:twoCellAnchor>
    <xdr:from>
      <xdr:col>17</xdr:col>
      <xdr:colOff>5012</xdr:colOff>
      <xdr:row>23</xdr:row>
      <xdr:rowOff>245644</xdr:rowOff>
    </xdr:from>
    <xdr:to>
      <xdr:col>17</xdr:col>
      <xdr:colOff>833012</xdr:colOff>
      <xdr:row>25</xdr:row>
      <xdr:rowOff>229555</xdr:rowOff>
    </xdr:to>
    <xdr:graphicFrame macro="">
      <xdr:nvGraphicFramePr>
        <xdr:cNvPr id="23" name="Graphique 22">
          <a:extLst>
            <a:ext uri="{FF2B5EF4-FFF2-40B4-BE49-F238E27FC236}">
              <a16:creationId xmlns:a16="http://schemas.microsoft.com/office/drawing/2014/main" id="{6A58B0BE-8C95-4029-9C6E-22D4D4698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oneCellAnchor>
    <xdr:from>
      <xdr:col>3</xdr:col>
      <xdr:colOff>123825</xdr:colOff>
      <xdr:row>24</xdr:row>
      <xdr:rowOff>133350</xdr:rowOff>
    </xdr:from>
    <xdr:ext cx="468000" cy="234000"/>
    <xdr:pic>
      <xdr:nvPicPr>
        <xdr:cNvPr id="24" name="Image 23">
          <a:hlinkClick xmlns:r="http://schemas.openxmlformats.org/officeDocument/2006/relationships" r:id="rId23"/>
          <a:extLst>
            <a:ext uri="{FF2B5EF4-FFF2-40B4-BE49-F238E27FC236}">
              <a16:creationId xmlns:a16="http://schemas.microsoft.com/office/drawing/2014/main" id="{4EF4C057-042F-4E4A-BE57-DD637FACFC1F}"/>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5029200"/>
          <a:ext cx="468000" cy="234000"/>
        </a:xfrm>
        <a:prstGeom prst="rect">
          <a:avLst/>
        </a:prstGeom>
      </xdr:spPr>
    </xdr:pic>
    <xdr:clientData/>
  </xdr:oneCellAnchor>
  <xdr:twoCellAnchor>
    <xdr:from>
      <xdr:col>17</xdr:col>
      <xdr:colOff>5012</xdr:colOff>
      <xdr:row>25</xdr:row>
      <xdr:rowOff>245644</xdr:rowOff>
    </xdr:from>
    <xdr:to>
      <xdr:col>17</xdr:col>
      <xdr:colOff>833012</xdr:colOff>
      <xdr:row>27</xdr:row>
      <xdr:rowOff>229555</xdr:rowOff>
    </xdr:to>
    <xdr:graphicFrame macro="">
      <xdr:nvGraphicFramePr>
        <xdr:cNvPr id="25" name="Graphique 24">
          <a:extLst>
            <a:ext uri="{FF2B5EF4-FFF2-40B4-BE49-F238E27FC236}">
              <a16:creationId xmlns:a16="http://schemas.microsoft.com/office/drawing/2014/main" id="{04D443BD-F3BC-4C2E-B8F8-879EE37F1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oneCellAnchor>
    <xdr:from>
      <xdr:col>3</xdr:col>
      <xdr:colOff>123825</xdr:colOff>
      <xdr:row>26</xdr:row>
      <xdr:rowOff>133350</xdr:rowOff>
    </xdr:from>
    <xdr:ext cx="468000" cy="234000"/>
    <xdr:pic>
      <xdr:nvPicPr>
        <xdr:cNvPr id="26" name="Image 25">
          <a:hlinkClick xmlns:r="http://schemas.openxmlformats.org/officeDocument/2006/relationships" r:id="rId25"/>
          <a:extLst>
            <a:ext uri="{FF2B5EF4-FFF2-40B4-BE49-F238E27FC236}">
              <a16:creationId xmlns:a16="http://schemas.microsoft.com/office/drawing/2014/main" id="{DD65A649-E435-449B-B9D4-7678DD7B6C4A}"/>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5524500"/>
          <a:ext cx="468000" cy="234000"/>
        </a:xfrm>
        <a:prstGeom prst="rect">
          <a:avLst/>
        </a:prstGeom>
      </xdr:spPr>
    </xdr:pic>
    <xdr:clientData/>
  </xdr:oneCellAnchor>
  <xdr:twoCellAnchor>
    <xdr:from>
      <xdr:col>17</xdr:col>
      <xdr:colOff>5012</xdr:colOff>
      <xdr:row>27</xdr:row>
      <xdr:rowOff>245644</xdr:rowOff>
    </xdr:from>
    <xdr:to>
      <xdr:col>17</xdr:col>
      <xdr:colOff>833012</xdr:colOff>
      <xdr:row>29</xdr:row>
      <xdr:rowOff>229555</xdr:rowOff>
    </xdr:to>
    <xdr:graphicFrame macro="">
      <xdr:nvGraphicFramePr>
        <xdr:cNvPr id="27" name="Graphique 26">
          <a:extLst>
            <a:ext uri="{FF2B5EF4-FFF2-40B4-BE49-F238E27FC236}">
              <a16:creationId xmlns:a16="http://schemas.microsoft.com/office/drawing/2014/main" id="{E61F14E0-7F56-4B4C-BD82-0B4241840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oneCellAnchor>
    <xdr:from>
      <xdr:col>3</xdr:col>
      <xdr:colOff>123825</xdr:colOff>
      <xdr:row>28</xdr:row>
      <xdr:rowOff>133350</xdr:rowOff>
    </xdr:from>
    <xdr:ext cx="468000" cy="234000"/>
    <xdr:pic>
      <xdr:nvPicPr>
        <xdr:cNvPr id="28" name="Image 27">
          <a:hlinkClick xmlns:r="http://schemas.openxmlformats.org/officeDocument/2006/relationships" r:id="rId27"/>
          <a:extLst>
            <a:ext uri="{FF2B5EF4-FFF2-40B4-BE49-F238E27FC236}">
              <a16:creationId xmlns:a16="http://schemas.microsoft.com/office/drawing/2014/main" id="{1B34972E-78D4-4E48-8C10-15CD64BF1B82}"/>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6515100"/>
          <a:ext cx="468000" cy="234000"/>
        </a:xfrm>
        <a:prstGeom prst="rect">
          <a:avLst/>
        </a:prstGeom>
      </xdr:spPr>
    </xdr:pic>
    <xdr:clientData/>
  </xdr:oneCellAnchor>
  <xdr:twoCellAnchor>
    <xdr:from>
      <xdr:col>17</xdr:col>
      <xdr:colOff>5012</xdr:colOff>
      <xdr:row>29</xdr:row>
      <xdr:rowOff>245644</xdr:rowOff>
    </xdr:from>
    <xdr:to>
      <xdr:col>17</xdr:col>
      <xdr:colOff>833012</xdr:colOff>
      <xdr:row>31</xdr:row>
      <xdr:rowOff>229555</xdr:rowOff>
    </xdr:to>
    <xdr:graphicFrame macro="">
      <xdr:nvGraphicFramePr>
        <xdr:cNvPr id="29" name="Graphique 28">
          <a:extLst>
            <a:ext uri="{FF2B5EF4-FFF2-40B4-BE49-F238E27FC236}">
              <a16:creationId xmlns:a16="http://schemas.microsoft.com/office/drawing/2014/main" id="{A71A18D7-75FC-46B3-A487-0E0EB7DEF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oneCellAnchor>
    <xdr:from>
      <xdr:col>3</xdr:col>
      <xdr:colOff>123825</xdr:colOff>
      <xdr:row>30</xdr:row>
      <xdr:rowOff>133350</xdr:rowOff>
    </xdr:from>
    <xdr:ext cx="468000" cy="234000"/>
    <xdr:pic>
      <xdr:nvPicPr>
        <xdr:cNvPr id="30" name="Image 29">
          <a:hlinkClick xmlns:r="http://schemas.openxmlformats.org/officeDocument/2006/relationships" r:id="rId29"/>
          <a:extLst>
            <a:ext uri="{FF2B5EF4-FFF2-40B4-BE49-F238E27FC236}">
              <a16:creationId xmlns:a16="http://schemas.microsoft.com/office/drawing/2014/main" id="{9D2CE48A-F6D6-4D6B-8342-32AC499439AB}"/>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7010400"/>
          <a:ext cx="468000" cy="234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17</xdr:col>
      <xdr:colOff>5013</xdr:colOff>
      <xdr:row>8</xdr:row>
      <xdr:rowOff>0</xdr:rowOff>
    </xdr:from>
    <xdr:to>
      <xdr:col>17</xdr:col>
      <xdr:colOff>885825</xdr:colOff>
      <xdr:row>9</xdr:row>
      <xdr:rowOff>229556</xdr:rowOff>
    </xdr:to>
    <xdr:graphicFrame macro="">
      <xdr:nvGraphicFramePr>
        <xdr:cNvPr id="44" name="Graphique 43">
          <a:extLst>
            <a:ext uri="{FF2B5EF4-FFF2-40B4-BE49-F238E27FC236}">
              <a16:creationId xmlns:a16="http://schemas.microsoft.com/office/drawing/2014/main" id="{00000000-0008-0000-02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5013</xdr:colOff>
      <xdr:row>10</xdr:row>
      <xdr:rowOff>0</xdr:rowOff>
    </xdr:from>
    <xdr:to>
      <xdr:col>17</xdr:col>
      <xdr:colOff>876300</xdr:colOff>
      <xdr:row>11</xdr:row>
      <xdr:rowOff>229555</xdr:rowOff>
    </xdr:to>
    <xdr:graphicFrame macro="">
      <xdr:nvGraphicFramePr>
        <xdr:cNvPr id="45" name="Graphique 44">
          <a:extLst>
            <a:ext uri="{FF2B5EF4-FFF2-40B4-BE49-F238E27FC236}">
              <a16:creationId xmlns:a16="http://schemas.microsoft.com/office/drawing/2014/main"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5013</xdr:colOff>
      <xdr:row>12</xdr:row>
      <xdr:rowOff>0</xdr:rowOff>
    </xdr:from>
    <xdr:to>
      <xdr:col>17</xdr:col>
      <xdr:colOff>885825</xdr:colOff>
      <xdr:row>13</xdr:row>
      <xdr:rowOff>229556</xdr:rowOff>
    </xdr:to>
    <xdr:graphicFrame macro="">
      <xdr:nvGraphicFramePr>
        <xdr:cNvPr id="46" name="Graphique 45">
          <a:extLst>
            <a:ext uri="{FF2B5EF4-FFF2-40B4-BE49-F238E27FC236}">
              <a16:creationId xmlns:a16="http://schemas.microsoft.com/office/drawing/2014/main" id="{00000000-0008-0000-02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5013</xdr:colOff>
      <xdr:row>14</xdr:row>
      <xdr:rowOff>0</xdr:rowOff>
    </xdr:from>
    <xdr:to>
      <xdr:col>17</xdr:col>
      <xdr:colOff>885825</xdr:colOff>
      <xdr:row>15</xdr:row>
      <xdr:rowOff>229555</xdr:rowOff>
    </xdr:to>
    <xdr:graphicFrame macro="">
      <xdr:nvGraphicFramePr>
        <xdr:cNvPr id="47" name="Graphique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5013</xdr:colOff>
      <xdr:row>15</xdr:row>
      <xdr:rowOff>245644</xdr:rowOff>
    </xdr:from>
    <xdr:to>
      <xdr:col>17</xdr:col>
      <xdr:colOff>866775</xdr:colOff>
      <xdr:row>17</xdr:row>
      <xdr:rowOff>229555</xdr:rowOff>
    </xdr:to>
    <xdr:graphicFrame macro="">
      <xdr:nvGraphicFramePr>
        <xdr:cNvPr id="48" name="Graphique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5013</xdr:colOff>
      <xdr:row>18</xdr:row>
      <xdr:rowOff>0</xdr:rowOff>
    </xdr:from>
    <xdr:to>
      <xdr:col>17</xdr:col>
      <xdr:colOff>885825</xdr:colOff>
      <xdr:row>19</xdr:row>
      <xdr:rowOff>229555</xdr:rowOff>
    </xdr:to>
    <xdr:graphicFrame macro="">
      <xdr:nvGraphicFramePr>
        <xdr:cNvPr id="49" name="Graphique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5013</xdr:colOff>
      <xdr:row>19</xdr:row>
      <xdr:rowOff>245644</xdr:rowOff>
    </xdr:from>
    <xdr:to>
      <xdr:col>17</xdr:col>
      <xdr:colOff>866775</xdr:colOff>
      <xdr:row>21</xdr:row>
      <xdr:rowOff>229555</xdr:rowOff>
    </xdr:to>
    <xdr:graphicFrame macro="">
      <xdr:nvGraphicFramePr>
        <xdr:cNvPr id="51" name="Graphique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5013</xdr:colOff>
      <xdr:row>22</xdr:row>
      <xdr:rowOff>0</xdr:rowOff>
    </xdr:from>
    <xdr:to>
      <xdr:col>17</xdr:col>
      <xdr:colOff>876300</xdr:colOff>
      <xdr:row>23</xdr:row>
      <xdr:rowOff>229555</xdr:rowOff>
    </xdr:to>
    <xdr:graphicFrame macro="">
      <xdr:nvGraphicFramePr>
        <xdr:cNvPr id="52" name="Graphique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5013</xdr:colOff>
      <xdr:row>23</xdr:row>
      <xdr:rowOff>245644</xdr:rowOff>
    </xdr:from>
    <xdr:to>
      <xdr:col>17</xdr:col>
      <xdr:colOff>866775</xdr:colOff>
      <xdr:row>25</xdr:row>
      <xdr:rowOff>229555</xdr:rowOff>
    </xdr:to>
    <xdr:graphicFrame macro="">
      <xdr:nvGraphicFramePr>
        <xdr:cNvPr id="57" name="Graphique 56">
          <a:extLst>
            <a:ext uri="{FF2B5EF4-FFF2-40B4-BE49-F238E27FC236}">
              <a16:creationId xmlns:a16="http://schemas.microsoft.com/office/drawing/2014/main" id="{00000000-0008-0000-02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0</xdr:colOff>
      <xdr:row>26</xdr:row>
      <xdr:rowOff>0</xdr:rowOff>
    </xdr:from>
    <xdr:to>
      <xdr:col>17</xdr:col>
      <xdr:colOff>866775</xdr:colOff>
      <xdr:row>27</xdr:row>
      <xdr:rowOff>229555</xdr:rowOff>
    </xdr:to>
    <xdr:graphicFrame macro="">
      <xdr:nvGraphicFramePr>
        <xdr:cNvPr id="62" name="Graphique 61">
          <a:extLst>
            <a:ext uri="{FF2B5EF4-FFF2-40B4-BE49-F238E27FC236}">
              <a16:creationId xmlns:a16="http://schemas.microsoft.com/office/drawing/2014/main" id="{00000000-0008-0000-02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5013</xdr:colOff>
      <xdr:row>27</xdr:row>
      <xdr:rowOff>245644</xdr:rowOff>
    </xdr:from>
    <xdr:to>
      <xdr:col>17</xdr:col>
      <xdr:colOff>866775</xdr:colOff>
      <xdr:row>29</xdr:row>
      <xdr:rowOff>229555</xdr:rowOff>
    </xdr:to>
    <xdr:graphicFrame macro="">
      <xdr:nvGraphicFramePr>
        <xdr:cNvPr id="63" name="Graphique 62">
          <a:extLst>
            <a:ext uri="{FF2B5EF4-FFF2-40B4-BE49-F238E27FC236}">
              <a16:creationId xmlns:a16="http://schemas.microsoft.com/office/drawing/2014/main" id="{00000000-0008-0000-02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5013</xdr:colOff>
      <xdr:row>30</xdr:row>
      <xdr:rowOff>0</xdr:rowOff>
    </xdr:from>
    <xdr:to>
      <xdr:col>17</xdr:col>
      <xdr:colOff>838200</xdr:colOff>
      <xdr:row>31</xdr:row>
      <xdr:rowOff>229555</xdr:rowOff>
    </xdr:to>
    <xdr:graphicFrame macro="">
      <xdr:nvGraphicFramePr>
        <xdr:cNvPr id="1024" name="Graphique 1023">
          <a:extLst>
            <a:ext uri="{FF2B5EF4-FFF2-40B4-BE49-F238E27FC236}">
              <a16:creationId xmlns:a16="http://schemas.microsoft.com/office/drawing/2014/main" id="{00000000-0008-0000-0200-00000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5013</xdr:colOff>
      <xdr:row>32</xdr:row>
      <xdr:rowOff>0</xdr:rowOff>
    </xdr:from>
    <xdr:to>
      <xdr:col>17</xdr:col>
      <xdr:colOff>857250</xdr:colOff>
      <xdr:row>33</xdr:row>
      <xdr:rowOff>229555</xdr:rowOff>
    </xdr:to>
    <xdr:graphicFrame macro="">
      <xdr:nvGraphicFramePr>
        <xdr:cNvPr id="1026" name="Graphique 1025">
          <a:extLst>
            <a:ext uri="{FF2B5EF4-FFF2-40B4-BE49-F238E27FC236}">
              <a16:creationId xmlns:a16="http://schemas.microsoft.com/office/drawing/2014/main" id="{00000000-0008-0000-02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5013</xdr:colOff>
      <xdr:row>34</xdr:row>
      <xdr:rowOff>0</xdr:rowOff>
    </xdr:from>
    <xdr:to>
      <xdr:col>17</xdr:col>
      <xdr:colOff>847725</xdr:colOff>
      <xdr:row>35</xdr:row>
      <xdr:rowOff>229556</xdr:rowOff>
    </xdr:to>
    <xdr:graphicFrame macro="">
      <xdr:nvGraphicFramePr>
        <xdr:cNvPr id="1027" name="Graphique 1026">
          <a:extLst>
            <a:ext uri="{FF2B5EF4-FFF2-40B4-BE49-F238E27FC236}">
              <a16:creationId xmlns:a16="http://schemas.microsoft.com/office/drawing/2014/main" id="{00000000-0008-0000-0200-00000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2</xdr:col>
      <xdr:colOff>171451</xdr:colOff>
      <xdr:row>1</xdr:row>
      <xdr:rowOff>152401</xdr:rowOff>
    </xdr:from>
    <xdr:to>
      <xdr:col>2</xdr:col>
      <xdr:colOff>933451</xdr:colOff>
      <xdr:row>4</xdr:row>
      <xdr:rowOff>238126</xdr:rowOff>
    </xdr:to>
    <xdr:pic>
      <xdr:nvPicPr>
        <xdr:cNvPr id="17" name="Image 16" descr="Logo Facebook : Téléchargement, Signification, Histoire">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00076" y="314326"/>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123825</xdr:colOff>
      <xdr:row>8</xdr:row>
      <xdr:rowOff>133350</xdr:rowOff>
    </xdr:from>
    <xdr:to>
      <xdr:col>3</xdr:col>
      <xdr:colOff>591825</xdr:colOff>
      <xdr:row>9</xdr:row>
      <xdr:rowOff>119700</xdr:rowOff>
    </xdr:to>
    <xdr:pic>
      <xdr:nvPicPr>
        <xdr:cNvPr id="39" name="Image 38">
          <a:hlinkClick xmlns:r="http://schemas.openxmlformats.org/officeDocument/2006/relationships" r:id="rId16"/>
          <a:extLst>
            <a:ext uri="{FF2B5EF4-FFF2-40B4-BE49-F238E27FC236}">
              <a16:creationId xmlns:a16="http://schemas.microsoft.com/office/drawing/2014/main" id="{C14DFF37-72E5-43AC-9A25-76C4B90766B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2038350"/>
          <a:ext cx="468000" cy="234000"/>
        </a:xfrm>
        <a:prstGeom prst="rect">
          <a:avLst/>
        </a:prstGeom>
      </xdr:spPr>
    </xdr:pic>
    <xdr:clientData/>
  </xdr:twoCellAnchor>
  <xdr:twoCellAnchor editAs="oneCell">
    <xdr:from>
      <xdr:col>3</xdr:col>
      <xdr:colOff>123825</xdr:colOff>
      <xdr:row>10</xdr:row>
      <xdr:rowOff>133350</xdr:rowOff>
    </xdr:from>
    <xdr:to>
      <xdr:col>3</xdr:col>
      <xdr:colOff>591825</xdr:colOff>
      <xdr:row>11</xdr:row>
      <xdr:rowOff>119700</xdr:rowOff>
    </xdr:to>
    <xdr:pic>
      <xdr:nvPicPr>
        <xdr:cNvPr id="40" name="Image 39">
          <a:hlinkClick xmlns:r="http://schemas.openxmlformats.org/officeDocument/2006/relationships" r:id="rId18"/>
          <a:extLst>
            <a:ext uri="{FF2B5EF4-FFF2-40B4-BE49-F238E27FC236}">
              <a16:creationId xmlns:a16="http://schemas.microsoft.com/office/drawing/2014/main" id="{DCD84371-091A-4763-A227-8BD052694712}"/>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2533650"/>
          <a:ext cx="468000" cy="234000"/>
        </a:xfrm>
        <a:prstGeom prst="rect">
          <a:avLst/>
        </a:prstGeom>
      </xdr:spPr>
    </xdr:pic>
    <xdr:clientData/>
  </xdr:twoCellAnchor>
  <xdr:twoCellAnchor editAs="oneCell">
    <xdr:from>
      <xdr:col>3</xdr:col>
      <xdr:colOff>123825</xdr:colOff>
      <xdr:row>12</xdr:row>
      <xdr:rowOff>133350</xdr:rowOff>
    </xdr:from>
    <xdr:to>
      <xdr:col>3</xdr:col>
      <xdr:colOff>591825</xdr:colOff>
      <xdr:row>13</xdr:row>
      <xdr:rowOff>119700</xdr:rowOff>
    </xdr:to>
    <xdr:pic>
      <xdr:nvPicPr>
        <xdr:cNvPr id="41" name="Image 40">
          <a:hlinkClick xmlns:r="http://schemas.openxmlformats.org/officeDocument/2006/relationships" r:id="rId19"/>
          <a:extLst>
            <a:ext uri="{FF2B5EF4-FFF2-40B4-BE49-F238E27FC236}">
              <a16:creationId xmlns:a16="http://schemas.microsoft.com/office/drawing/2014/main" id="{0368F7F6-6D1B-4784-B8F8-ECCF3BCB319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3028950"/>
          <a:ext cx="468000" cy="234000"/>
        </a:xfrm>
        <a:prstGeom prst="rect">
          <a:avLst/>
        </a:prstGeom>
      </xdr:spPr>
    </xdr:pic>
    <xdr:clientData/>
  </xdr:twoCellAnchor>
  <xdr:twoCellAnchor editAs="oneCell">
    <xdr:from>
      <xdr:col>3</xdr:col>
      <xdr:colOff>123825</xdr:colOff>
      <xdr:row>14</xdr:row>
      <xdr:rowOff>133350</xdr:rowOff>
    </xdr:from>
    <xdr:to>
      <xdr:col>3</xdr:col>
      <xdr:colOff>591825</xdr:colOff>
      <xdr:row>15</xdr:row>
      <xdr:rowOff>119700</xdr:rowOff>
    </xdr:to>
    <xdr:pic>
      <xdr:nvPicPr>
        <xdr:cNvPr id="42" name="Image 41">
          <a:hlinkClick xmlns:r="http://schemas.openxmlformats.org/officeDocument/2006/relationships" r:id="rId20"/>
          <a:extLst>
            <a:ext uri="{FF2B5EF4-FFF2-40B4-BE49-F238E27FC236}">
              <a16:creationId xmlns:a16="http://schemas.microsoft.com/office/drawing/2014/main" id="{EFF87779-410C-461F-AF6B-50F6CC161BA6}"/>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3524250"/>
          <a:ext cx="468000" cy="234000"/>
        </a:xfrm>
        <a:prstGeom prst="rect">
          <a:avLst/>
        </a:prstGeom>
      </xdr:spPr>
    </xdr:pic>
    <xdr:clientData/>
  </xdr:twoCellAnchor>
  <xdr:twoCellAnchor editAs="oneCell">
    <xdr:from>
      <xdr:col>3</xdr:col>
      <xdr:colOff>123825</xdr:colOff>
      <xdr:row>16</xdr:row>
      <xdr:rowOff>133350</xdr:rowOff>
    </xdr:from>
    <xdr:to>
      <xdr:col>3</xdr:col>
      <xdr:colOff>591825</xdr:colOff>
      <xdr:row>17</xdr:row>
      <xdr:rowOff>119700</xdr:rowOff>
    </xdr:to>
    <xdr:pic>
      <xdr:nvPicPr>
        <xdr:cNvPr id="43" name="Image 42">
          <a:hlinkClick xmlns:r="http://schemas.openxmlformats.org/officeDocument/2006/relationships" r:id="rId21"/>
          <a:extLst>
            <a:ext uri="{FF2B5EF4-FFF2-40B4-BE49-F238E27FC236}">
              <a16:creationId xmlns:a16="http://schemas.microsoft.com/office/drawing/2014/main" id="{BC9438F5-5C11-42DA-BD0F-B7F955C2C7AC}"/>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4019550"/>
          <a:ext cx="468000" cy="234000"/>
        </a:xfrm>
        <a:prstGeom prst="rect">
          <a:avLst/>
        </a:prstGeom>
      </xdr:spPr>
    </xdr:pic>
    <xdr:clientData/>
  </xdr:twoCellAnchor>
  <xdr:twoCellAnchor editAs="oneCell">
    <xdr:from>
      <xdr:col>3</xdr:col>
      <xdr:colOff>123825</xdr:colOff>
      <xdr:row>18</xdr:row>
      <xdr:rowOff>133350</xdr:rowOff>
    </xdr:from>
    <xdr:to>
      <xdr:col>3</xdr:col>
      <xdr:colOff>591825</xdr:colOff>
      <xdr:row>19</xdr:row>
      <xdr:rowOff>119700</xdr:rowOff>
    </xdr:to>
    <xdr:pic>
      <xdr:nvPicPr>
        <xdr:cNvPr id="50" name="Image 49">
          <a:hlinkClick xmlns:r="http://schemas.openxmlformats.org/officeDocument/2006/relationships" r:id="rId22"/>
          <a:extLst>
            <a:ext uri="{FF2B5EF4-FFF2-40B4-BE49-F238E27FC236}">
              <a16:creationId xmlns:a16="http://schemas.microsoft.com/office/drawing/2014/main" id="{6C8CABE4-2ECA-4C6B-8F73-F2DFB51858E6}"/>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4514850"/>
          <a:ext cx="468000" cy="234000"/>
        </a:xfrm>
        <a:prstGeom prst="rect">
          <a:avLst/>
        </a:prstGeom>
      </xdr:spPr>
    </xdr:pic>
    <xdr:clientData/>
  </xdr:twoCellAnchor>
  <xdr:twoCellAnchor editAs="oneCell">
    <xdr:from>
      <xdr:col>3</xdr:col>
      <xdr:colOff>123825</xdr:colOff>
      <xdr:row>20</xdr:row>
      <xdr:rowOff>133350</xdr:rowOff>
    </xdr:from>
    <xdr:to>
      <xdr:col>3</xdr:col>
      <xdr:colOff>591825</xdr:colOff>
      <xdr:row>21</xdr:row>
      <xdr:rowOff>119700</xdr:rowOff>
    </xdr:to>
    <xdr:pic>
      <xdr:nvPicPr>
        <xdr:cNvPr id="53" name="Image 52">
          <a:hlinkClick xmlns:r="http://schemas.openxmlformats.org/officeDocument/2006/relationships" r:id="rId23"/>
          <a:extLst>
            <a:ext uri="{FF2B5EF4-FFF2-40B4-BE49-F238E27FC236}">
              <a16:creationId xmlns:a16="http://schemas.microsoft.com/office/drawing/2014/main" id="{3298315F-D871-4441-A4CC-238BFB772073}"/>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5010150"/>
          <a:ext cx="468000" cy="234000"/>
        </a:xfrm>
        <a:prstGeom prst="rect">
          <a:avLst/>
        </a:prstGeom>
      </xdr:spPr>
    </xdr:pic>
    <xdr:clientData/>
  </xdr:twoCellAnchor>
  <xdr:twoCellAnchor editAs="oneCell">
    <xdr:from>
      <xdr:col>3</xdr:col>
      <xdr:colOff>123825</xdr:colOff>
      <xdr:row>22</xdr:row>
      <xdr:rowOff>133350</xdr:rowOff>
    </xdr:from>
    <xdr:to>
      <xdr:col>3</xdr:col>
      <xdr:colOff>591825</xdr:colOff>
      <xdr:row>23</xdr:row>
      <xdr:rowOff>119700</xdr:rowOff>
    </xdr:to>
    <xdr:pic>
      <xdr:nvPicPr>
        <xdr:cNvPr id="54" name="Image 53">
          <a:hlinkClick xmlns:r="http://schemas.openxmlformats.org/officeDocument/2006/relationships" r:id="rId24"/>
          <a:extLst>
            <a:ext uri="{FF2B5EF4-FFF2-40B4-BE49-F238E27FC236}">
              <a16:creationId xmlns:a16="http://schemas.microsoft.com/office/drawing/2014/main" id="{07C4135C-DA3F-4AD7-BF80-2CF74E7B2693}"/>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5505450"/>
          <a:ext cx="468000" cy="234000"/>
        </a:xfrm>
        <a:prstGeom prst="rect">
          <a:avLst/>
        </a:prstGeom>
      </xdr:spPr>
    </xdr:pic>
    <xdr:clientData/>
  </xdr:twoCellAnchor>
  <xdr:twoCellAnchor editAs="oneCell">
    <xdr:from>
      <xdr:col>3</xdr:col>
      <xdr:colOff>123825</xdr:colOff>
      <xdr:row>24</xdr:row>
      <xdr:rowOff>133350</xdr:rowOff>
    </xdr:from>
    <xdr:to>
      <xdr:col>3</xdr:col>
      <xdr:colOff>591825</xdr:colOff>
      <xdr:row>25</xdr:row>
      <xdr:rowOff>119700</xdr:rowOff>
    </xdr:to>
    <xdr:pic>
      <xdr:nvPicPr>
        <xdr:cNvPr id="55" name="Image 54">
          <a:hlinkClick xmlns:r="http://schemas.openxmlformats.org/officeDocument/2006/relationships" r:id="rId25"/>
          <a:extLst>
            <a:ext uri="{FF2B5EF4-FFF2-40B4-BE49-F238E27FC236}">
              <a16:creationId xmlns:a16="http://schemas.microsoft.com/office/drawing/2014/main" id="{CB8D2019-BBD2-406D-8C07-9DA0197462B8}"/>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6000750"/>
          <a:ext cx="468000" cy="234000"/>
        </a:xfrm>
        <a:prstGeom prst="rect">
          <a:avLst/>
        </a:prstGeom>
      </xdr:spPr>
    </xdr:pic>
    <xdr:clientData/>
  </xdr:twoCellAnchor>
  <xdr:twoCellAnchor editAs="oneCell">
    <xdr:from>
      <xdr:col>3</xdr:col>
      <xdr:colOff>123825</xdr:colOff>
      <xdr:row>26</xdr:row>
      <xdr:rowOff>133350</xdr:rowOff>
    </xdr:from>
    <xdr:to>
      <xdr:col>3</xdr:col>
      <xdr:colOff>591825</xdr:colOff>
      <xdr:row>27</xdr:row>
      <xdr:rowOff>119700</xdr:rowOff>
    </xdr:to>
    <xdr:pic>
      <xdr:nvPicPr>
        <xdr:cNvPr id="56" name="Image 55">
          <a:hlinkClick xmlns:r="http://schemas.openxmlformats.org/officeDocument/2006/relationships" r:id="rId26"/>
          <a:extLst>
            <a:ext uri="{FF2B5EF4-FFF2-40B4-BE49-F238E27FC236}">
              <a16:creationId xmlns:a16="http://schemas.microsoft.com/office/drawing/2014/main" id="{BC0D54B2-83AF-4621-A41B-D066FE9A7067}"/>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6496050"/>
          <a:ext cx="468000" cy="234000"/>
        </a:xfrm>
        <a:prstGeom prst="rect">
          <a:avLst/>
        </a:prstGeom>
      </xdr:spPr>
    </xdr:pic>
    <xdr:clientData/>
  </xdr:twoCellAnchor>
  <xdr:twoCellAnchor editAs="oneCell">
    <xdr:from>
      <xdr:col>3</xdr:col>
      <xdr:colOff>123825</xdr:colOff>
      <xdr:row>28</xdr:row>
      <xdr:rowOff>133350</xdr:rowOff>
    </xdr:from>
    <xdr:to>
      <xdr:col>3</xdr:col>
      <xdr:colOff>591825</xdr:colOff>
      <xdr:row>29</xdr:row>
      <xdr:rowOff>119700</xdr:rowOff>
    </xdr:to>
    <xdr:pic>
      <xdr:nvPicPr>
        <xdr:cNvPr id="58" name="Image 57">
          <a:hlinkClick xmlns:r="http://schemas.openxmlformats.org/officeDocument/2006/relationships" r:id="rId27"/>
          <a:extLst>
            <a:ext uri="{FF2B5EF4-FFF2-40B4-BE49-F238E27FC236}">
              <a16:creationId xmlns:a16="http://schemas.microsoft.com/office/drawing/2014/main" id="{3FF9F4A3-93B6-4C74-902D-055AF725D9B7}"/>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6991350"/>
          <a:ext cx="468000" cy="234000"/>
        </a:xfrm>
        <a:prstGeom prst="rect">
          <a:avLst/>
        </a:prstGeom>
      </xdr:spPr>
    </xdr:pic>
    <xdr:clientData/>
  </xdr:twoCellAnchor>
  <xdr:twoCellAnchor editAs="oneCell">
    <xdr:from>
      <xdr:col>3</xdr:col>
      <xdr:colOff>123825</xdr:colOff>
      <xdr:row>30</xdr:row>
      <xdr:rowOff>133350</xdr:rowOff>
    </xdr:from>
    <xdr:to>
      <xdr:col>3</xdr:col>
      <xdr:colOff>591825</xdr:colOff>
      <xdr:row>31</xdr:row>
      <xdr:rowOff>119700</xdr:rowOff>
    </xdr:to>
    <xdr:pic>
      <xdr:nvPicPr>
        <xdr:cNvPr id="59" name="Image 58">
          <a:hlinkClick xmlns:r="http://schemas.openxmlformats.org/officeDocument/2006/relationships" r:id="rId28"/>
          <a:extLst>
            <a:ext uri="{FF2B5EF4-FFF2-40B4-BE49-F238E27FC236}">
              <a16:creationId xmlns:a16="http://schemas.microsoft.com/office/drawing/2014/main" id="{716A2A6E-25D6-43B2-A30C-0643FF1798FE}"/>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7486650"/>
          <a:ext cx="468000" cy="234000"/>
        </a:xfrm>
        <a:prstGeom prst="rect">
          <a:avLst/>
        </a:prstGeom>
      </xdr:spPr>
    </xdr:pic>
    <xdr:clientData/>
  </xdr:twoCellAnchor>
  <xdr:twoCellAnchor editAs="oneCell">
    <xdr:from>
      <xdr:col>3</xdr:col>
      <xdr:colOff>123825</xdr:colOff>
      <xdr:row>32</xdr:row>
      <xdr:rowOff>133350</xdr:rowOff>
    </xdr:from>
    <xdr:to>
      <xdr:col>3</xdr:col>
      <xdr:colOff>591825</xdr:colOff>
      <xdr:row>33</xdr:row>
      <xdr:rowOff>119700</xdr:rowOff>
    </xdr:to>
    <xdr:pic>
      <xdr:nvPicPr>
        <xdr:cNvPr id="60" name="Image 59">
          <a:hlinkClick xmlns:r="http://schemas.openxmlformats.org/officeDocument/2006/relationships" r:id="rId29"/>
          <a:extLst>
            <a:ext uri="{FF2B5EF4-FFF2-40B4-BE49-F238E27FC236}">
              <a16:creationId xmlns:a16="http://schemas.microsoft.com/office/drawing/2014/main" id="{A395D66B-93A8-41FF-AFE9-F72BBDA2270D}"/>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7981950"/>
          <a:ext cx="468000" cy="234000"/>
        </a:xfrm>
        <a:prstGeom prst="rect">
          <a:avLst/>
        </a:prstGeom>
      </xdr:spPr>
    </xdr:pic>
    <xdr:clientData/>
  </xdr:twoCellAnchor>
  <xdr:twoCellAnchor editAs="oneCell">
    <xdr:from>
      <xdr:col>3</xdr:col>
      <xdr:colOff>123825</xdr:colOff>
      <xdr:row>34</xdr:row>
      <xdr:rowOff>133350</xdr:rowOff>
    </xdr:from>
    <xdr:to>
      <xdr:col>3</xdr:col>
      <xdr:colOff>591825</xdr:colOff>
      <xdr:row>35</xdr:row>
      <xdr:rowOff>119700</xdr:rowOff>
    </xdr:to>
    <xdr:pic>
      <xdr:nvPicPr>
        <xdr:cNvPr id="61" name="Image 60">
          <a:hlinkClick xmlns:r="http://schemas.openxmlformats.org/officeDocument/2006/relationships" r:id="rId30"/>
          <a:extLst>
            <a:ext uri="{FF2B5EF4-FFF2-40B4-BE49-F238E27FC236}">
              <a16:creationId xmlns:a16="http://schemas.microsoft.com/office/drawing/2014/main" id="{0D39D4C3-081A-4AC9-8563-F8EC3BFF67D5}"/>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8477250"/>
          <a:ext cx="468000" cy="234000"/>
        </a:xfrm>
        <a:prstGeom prst="rect">
          <a:avLst/>
        </a:prstGeom>
      </xdr:spPr>
    </xdr:pic>
    <xdr:clientData/>
  </xdr:twoCellAnchor>
  <xdr:twoCellAnchor editAs="oneCell">
    <xdr:from>
      <xdr:col>3</xdr:col>
      <xdr:colOff>123825</xdr:colOff>
      <xdr:row>6</xdr:row>
      <xdr:rowOff>133350</xdr:rowOff>
    </xdr:from>
    <xdr:to>
      <xdr:col>3</xdr:col>
      <xdr:colOff>591825</xdr:colOff>
      <xdr:row>7</xdr:row>
      <xdr:rowOff>119700</xdr:rowOff>
    </xdr:to>
    <xdr:pic>
      <xdr:nvPicPr>
        <xdr:cNvPr id="1025" name="Image 1024">
          <a:hlinkClick xmlns:r="http://schemas.openxmlformats.org/officeDocument/2006/relationships" r:id="rId31"/>
          <a:extLst>
            <a:ext uri="{FF2B5EF4-FFF2-40B4-BE49-F238E27FC236}">
              <a16:creationId xmlns:a16="http://schemas.microsoft.com/office/drawing/2014/main" id="{93C81494-C45F-474E-949A-49155335E50F}"/>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971675" y="1543050"/>
          <a:ext cx="468000" cy="234000"/>
        </a:xfrm>
        <a:prstGeom prst="rect">
          <a:avLst/>
        </a:prstGeom>
      </xdr:spPr>
    </xdr:pic>
    <xdr:clientData/>
  </xdr:twoCellAnchor>
  <xdr:twoCellAnchor>
    <xdr:from>
      <xdr:col>17</xdr:col>
      <xdr:colOff>0</xdr:colOff>
      <xdr:row>6</xdr:row>
      <xdr:rowOff>0</xdr:rowOff>
    </xdr:from>
    <xdr:to>
      <xdr:col>17</xdr:col>
      <xdr:colOff>842712</xdr:colOff>
      <xdr:row>7</xdr:row>
      <xdr:rowOff>229555</xdr:rowOff>
    </xdr:to>
    <xdr:graphicFrame macro="">
      <xdr:nvGraphicFramePr>
        <xdr:cNvPr id="1028" name="Graphique 1027">
          <a:extLst>
            <a:ext uri="{FF2B5EF4-FFF2-40B4-BE49-F238E27FC236}">
              <a16:creationId xmlns:a16="http://schemas.microsoft.com/office/drawing/2014/main" id="{5EBA23F8-AAA1-4A79-B63B-72F2BAA0A6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180975</xdr:colOff>
      <xdr:row>1</xdr:row>
      <xdr:rowOff>137161</xdr:rowOff>
    </xdr:from>
    <xdr:to>
      <xdr:col>2</xdr:col>
      <xdr:colOff>951375</xdr:colOff>
      <xdr:row>4</xdr:row>
      <xdr:rowOff>219926</xdr:rowOff>
    </xdr:to>
    <xdr:pic>
      <xdr:nvPicPr>
        <xdr:cNvPr id="19" name="Image 18" descr="Wall Burners - Your source for official street-art NFT collectibles -  Wallburners">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1505" y="327661"/>
          <a:ext cx="770400" cy="764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5012</xdr:colOff>
      <xdr:row>6</xdr:row>
      <xdr:rowOff>5012</xdr:rowOff>
    </xdr:from>
    <xdr:to>
      <xdr:col>17</xdr:col>
      <xdr:colOff>833012</xdr:colOff>
      <xdr:row>7</xdr:row>
      <xdr:rowOff>234567</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5012</xdr:colOff>
      <xdr:row>8</xdr:row>
      <xdr:rowOff>0</xdr:rowOff>
    </xdr:from>
    <xdr:to>
      <xdr:col>17</xdr:col>
      <xdr:colOff>833012</xdr:colOff>
      <xdr:row>9</xdr:row>
      <xdr:rowOff>229556</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5012</xdr:colOff>
      <xdr:row>10</xdr:row>
      <xdr:rowOff>0</xdr:rowOff>
    </xdr:from>
    <xdr:to>
      <xdr:col>17</xdr:col>
      <xdr:colOff>833012</xdr:colOff>
      <xdr:row>11</xdr:row>
      <xdr:rowOff>229555</xdr:rowOff>
    </xdr:to>
    <xdr:graphicFrame macro="">
      <xdr:nvGraphicFramePr>
        <xdr:cNvPr id="4" name="Graphique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5012</xdr:colOff>
      <xdr:row>12</xdr:row>
      <xdr:rowOff>0</xdr:rowOff>
    </xdr:from>
    <xdr:to>
      <xdr:col>17</xdr:col>
      <xdr:colOff>833012</xdr:colOff>
      <xdr:row>13</xdr:row>
      <xdr:rowOff>229556</xdr:rowOff>
    </xdr:to>
    <xdr:graphicFrame macro="">
      <xdr:nvGraphicFramePr>
        <xdr:cNvPr id="5" name="Graphique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5012</xdr:colOff>
      <xdr:row>14</xdr:row>
      <xdr:rowOff>0</xdr:rowOff>
    </xdr:from>
    <xdr:to>
      <xdr:col>17</xdr:col>
      <xdr:colOff>833012</xdr:colOff>
      <xdr:row>15</xdr:row>
      <xdr:rowOff>229555</xdr:rowOff>
    </xdr:to>
    <xdr:graphicFrame macro="">
      <xdr:nvGraphicFramePr>
        <xdr:cNvPr id="6" name="Graphique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5012</xdr:colOff>
      <xdr:row>15</xdr:row>
      <xdr:rowOff>245644</xdr:rowOff>
    </xdr:from>
    <xdr:to>
      <xdr:col>17</xdr:col>
      <xdr:colOff>833012</xdr:colOff>
      <xdr:row>17</xdr:row>
      <xdr:rowOff>229555</xdr:rowOff>
    </xdr:to>
    <xdr:graphicFrame macro="">
      <xdr:nvGraphicFramePr>
        <xdr:cNvPr id="7" name="Graphique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5012</xdr:colOff>
      <xdr:row>18</xdr:row>
      <xdr:rowOff>0</xdr:rowOff>
    </xdr:from>
    <xdr:to>
      <xdr:col>17</xdr:col>
      <xdr:colOff>833012</xdr:colOff>
      <xdr:row>19</xdr:row>
      <xdr:rowOff>229555</xdr:rowOff>
    </xdr:to>
    <xdr:graphicFrame macro="">
      <xdr:nvGraphicFramePr>
        <xdr:cNvPr id="8" name="Graphique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5012</xdr:colOff>
      <xdr:row>19</xdr:row>
      <xdr:rowOff>245644</xdr:rowOff>
    </xdr:from>
    <xdr:to>
      <xdr:col>17</xdr:col>
      <xdr:colOff>833012</xdr:colOff>
      <xdr:row>21</xdr:row>
      <xdr:rowOff>229555</xdr:rowOff>
    </xdr:to>
    <xdr:graphicFrame macro="">
      <xdr:nvGraphicFramePr>
        <xdr:cNvPr id="9" name="Graphique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5012</xdr:colOff>
      <xdr:row>22</xdr:row>
      <xdr:rowOff>0</xdr:rowOff>
    </xdr:from>
    <xdr:to>
      <xdr:col>17</xdr:col>
      <xdr:colOff>833012</xdr:colOff>
      <xdr:row>23</xdr:row>
      <xdr:rowOff>229555</xdr:rowOff>
    </xdr:to>
    <xdr:graphicFrame macro="">
      <xdr:nvGraphicFramePr>
        <xdr:cNvPr id="10" name="Graphique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5012</xdr:colOff>
      <xdr:row>23</xdr:row>
      <xdr:rowOff>245644</xdr:rowOff>
    </xdr:from>
    <xdr:to>
      <xdr:col>17</xdr:col>
      <xdr:colOff>833012</xdr:colOff>
      <xdr:row>25</xdr:row>
      <xdr:rowOff>229555</xdr:rowOff>
    </xdr:to>
    <xdr:graphicFrame macro="">
      <xdr:nvGraphicFramePr>
        <xdr:cNvPr id="11" name="Graphique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3</xdr:col>
      <xdr:colOff>123825</xdr:colOff>
      <xdr:row>8</xdr:row>
      <xdr:rowOff>133350</xdr:rowOff>
    </xdr:from>
    <xdr:to>
      <xdr:col>3</xdr:col>
      <xdr:colOff>591825</xdr:colOff>
      <xdr:row>9</xdr:row>
      <xdr:rowOff>119700</xdr:rowOff>
    </xdr:to>
    <xdr:pic>
      <xdr:nvPicPr>
        <xdr:cNvPr id="12" name="Image 11">
          <a:hlinkClick xmlns:r="http://schemas.openxmlformats.org/officeDocument/2006/relationships" r:id="rId12"/>
          <a:extLst>
            <a:ext uri="{FF2B5EF4-FFF2-40B4-BE49-F238E27FC236}">
              <a16:creationId xmlns:a16="http://schemas.microsoft.com/office/drawing/2014/main" id="{63DCDD42-88A2-4A16-B744-4D362DA116FE}"/>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2038350"/>
          <a:ext cx="468000" cy="234000"/>
        </a:xfrm>
        <a:prstGeom prst="rect">
          <a:avLst/>
        </a:prstGeom>
      </xdr:spPr>
    </xdr:pic>
    <xdr:clientData/>
  </xdr:twoCellAnchor>
  <xdr:twoCellAnchor editAs="oneCell">
    <xdr:from>
      <xdr:col>3</xdr:col>
      <xdr:colOff>123825</xdr:colOff>
      <xdr:row>10</xdr:row>
      <xdr:rowOff>133350</xdr:rowOff>
    </xdr:from>
    <xdr:to>
      <xdr:col>3</xdr:col>
      <xdr:colOff>591825</xdr:colOff>
      <xdr:row>11</xdr:row>
      <xdr:rowOff>119700</xdr:rowOff>
    </xdr:to>
    <xdr:pic>
      <xdr:nvPicPr>
        <xdr:cNvPr id="13" name="Image 12">
          <a:hlinkClick xmlns:r="http://schemas.openxmlformats.org/officeDocument/2006/relationships" r:id="rId14"/>
          <a:extLst>
            <a:ext uri="{FF2B5EF4-FFF2-40B4-BE49-F238E27FC236}">
              <a16:creationId xmlns:a16="http://schemas.microsoft.com/office/drawing/2014/main" id="{5F20E2C6-1E38-4EB0-BF27-8BF70009559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2533650"/>
          <a:ext cx="468000" cy="234000"/>
        </a:xfrm>
        <a:prstGeom prst="rect">
          <a:avLst/>
        </a:prstGeom>
      </xdr:spPr>
    </xdr:pic>
    <xdr:clientData/>
  </xdr:twoCellAnchor>
  <xdr:twoCellAnchor editAs="oneCell">
    <xdr:from>
      <xdr:col>3</xdr:col>
      <xdr:colOff>123825</xdr:colOff>
      <xdr:row>12</xdr:row>
      <xdr:rowOff>133350</xdr:rowOff>
    </xdr:from>
    <xdr:to>
      <xdr:col>3</xdr:col>
      <xdr:colOff>591825</xdr:colOff>
      <xdr:row>13</xdr:row>
      <xdr:rowOff>119700</xdr:rowOff>
    </xdr:to>
    <xdr:pic>
      <xdr:nvPicPr>
        <xdr:cNvPr id="14" name="Image 13">
          <a:hlinkClick xmlns:r="http://schemas.openxmlformats.org/officeDocument/2006/relationships" r:id="rId15"/>
          <a:extLst>
            <a:ext uri="{FF2B5EF4-FFF2-40B4-BE49-F238E27FC236}">
              <a16:creationId xmlns:a16="http://schemas.microsoft.com/office/drawing/2014/main" id="{E327E677-CFFD-4A49-865E-9F1510296155}"/>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3028950"/>
          <a:ext cx="468000" cy="234000"/>
        </a:xfrm>
        <a:prstGeom prst="rect">
          <a:avLst/>
        </a:prstGeom>
      </xdr:spPr>
    </xdr:pic>
    <xdr:clientData/>
  </xdr:twoCellAnchor>
  <xdr:twoCellAnchor editAs="oneCell">
    <xdr:from>
      <xdr:col>3</xdr:col>
      <xdr:colOff>123825</xdr:colOff>
      <xdr:row>14</xdr:row>
      <xdr:rowOff>133350</xdr:rowOff>
    </xdr:from>
    <xdr:to>
      <xdr:col>3</xdr:col>
      <xdr:colOff>591825</xdr:colOff>
      <xdr:row>15</xdr:row>
      <xdr:rowOff>119700</xdr:rowOff>
    </xdr:to>
    <xdr:pic>
      <xdr:nvPicPr>
        <xdr:cNvPr id="15" name="Image 14">
          <a:hlinkClick xmlns:r="http://schemas.openxmlformats.org/officeDocument/2006/relationships" r:id="rId16"/>
          <a:extLst>
            <a:ext uri="{FF2B5EF4-FFF2-40B4-BE49-F238E27FC236}">
              <a16:creationId xmlns:a16="http://schemas.microsoft.com/office/drawing/2014/main" id="{46555D45-0454-4994-B99E-4475EB5A8B1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3524250"/>
          <a:ext cx="468000" cy="234000"/>
        </a:xfrm>
        <a:prstGeom prst="rect">
          <a:avLst/>
        </a:prstGeom>
      </xdr:spPr>
    </xdr:pic>
    <xdr:clientData/>
  </xdr:twoCellAnchor>
  <xdr:twoCellAnchor editAs="oneCell">
    <xdr:from>
      <xdr:col>3</xdr:col>
      <xdr:colOff>123825</xdr:colOff>
      <xdr:row>16</xdr:row>
      <xdr:rowOff>133350</xdr:rowOff>
    </xdr:from>
    <xdr:to>
      <xdr:col>3</xdr:col>
      <xdr:colOff>591825</xdr:colOff>
      <xdr:row>17</xdr:row>
      <xdr:rowOff>119700</xdr:rowOff>
    </xdr:to>
    <xdr:pic>
      <xdr:nvPicPr>
        <xdr:cNvPr id="16" name="Image 15">
          <a:hlinkClick xmlns:r="http://schemas.openxmlformats.org/officeDocument/2006/relationships" r:id="rId17"/>
          <a:extLst>
            <a:ext uri="{FF2B5EF4-FFF2-40B4-BE49-F238E27FC236}">
              <a16:creationId xmlns:a16="http://schemas.microsoft.com/office/drawing/2014/main" id="{90AF7F39-FBFD-4472-AE7F-6D14364395E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4019550"/>
          <a:ext cx="468000" cy="234000"/>
        </a:xfrm>
        <a:prstGeom prst="rect">
          <a:avLst/>
        </a:prstGeom>
      </xdr:spPr>
    </xdr:pic>
    <xdr:clientData/>
  </xdr:twoCellAnchor>
  <xdr:twoCellAnchor editAs="oneCell">
    <xdr:from>
      <xdr:col>3</xdr:col>
      <xdr:colOff>123825</xdr:colOff>
      <xdr:row>18</xdr:row>
      <xdr:rowOff>133350</xdr:rowOff>
    </xdr:from>
    <xdr:to>
      <xdr:col>3</xdr:col>
      <xdr:colOff>591825</xdr:colOff>
      <xdr:row>19</xdr:row>
      <xdr:rowOff>119700</xdr:rowOff>
    </xdr:to>
    <xdr:pic>
      <xdr:nvPicPr>
        <xdr:cNvPr id="17" name="Image 16">
          <a:hlinkClick xmlns:r="http://schemas.openxmlformats.org/officeDocument/2006/relationships" r:id="rId18"/>
          <a:extLst>
            <a:ext uri="{FF2B5EF4-FFF2-40B4-BE49-F238E27FC236}">
              <a16:creationId xmlns:a16="http://schemas.microsoft.com/office/drawing/2014/main" id="{7A5BD9F9-39BF-49E7-91FD-E5AB2456C5F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4514850"/>
          <a:ext cx="468000" cy="234000"/>
        </a:xfrm>
        <a:prstGeom prst="rect">
          <a:avLst/>
        </a:prstGeom>
      </xdr:spPr>
    </xdr:pic>
    <xdr:clientData/>
  </xdr:twoCellAnchor>
  <xdr:twoCellAnchor editAs="oneCell">
    <xdr:from>
      <xdr:col>3</xdr:col>
      <xdr:colOff>123825</xdr:colOff>
      <xdr:row>20</xdr:row>
      <xdr:rowOff>133350</xdr:rowOff>
    </xdr:from>
    <xdr:to>
      <xdr:col>3</xdr:col>
      <xdr:colOff>591825</xdr:colOff>
      <xdr:row>21</xdr:row>
      <xdr:rowOff>119700</xdr:rowOff>
    </xdr:to>
    <xdr:pic>
      <xdr:nvPicPr>
        <xdr:cNvPr id="18" name="Image 17">
          <a:hlinkClick xmlns:r="http://schemas.openxmlformats.org/officeDocument/2006/relationships" r:id="rId19"/>
          <a:extLst>
            <a:ext uri="{FF2B5EF4-FFF2-40B4-BE49-F238E27FC236}">
              <a16:creationId xmlns:a16="http://schemas.microsoft.com/office/drawing/2014/main" id="{744CC49F-716E-4D08-A38C-7328004483E5}"/>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5010150"/>
          <a:ext cx="468000" cy="234000"/>
        </a:xfrm>
        <a:prstGeom prst="rect">
          <a:avLst/>
        </a:prstGeom>
      </xdr:spPr>
    </xdr:pic>
    <xdr:clientData/>
  </xdr:twoCellAnchor>
  <xdr:twoCellAnchor editAs="oneCell">
    <xdr:from>
      <xdr:col>3</xdr:col>
      <xdr:colOff>123825</xdr:colOff>
      <xdr:row>22</xdr:row>
      <xdr:rowOff>133350</xdr:rowOff>
    </xdr:from>
    <xdr:to>
      <xdr:col>3</xdr:col>
      <xdr:colOff>591825</xdr:colOff>
      <xdr:row>23</xdr:row>
      <xdr:rowOff>119700</xdr:rowOff>
    </xdr:to>
    <xdr:pic>
      <xdr:nvPicPr>
        <xdr:cNvPr id="20" name="Image 19">
          <a:hlinkClick xmlns:r="http://schemas.openxmlformats.org/officeDocument/2006/relationships" r:id="rId20"/>
          <a:extLst>
            <a:ext uri="{FF2B5EF4-FFF2-40B4-BE49-F238E27FC236}">
              <a16:creationId xmlns:a16="http://schemas.microsoft.com/office/drawing/2014/main" id="{4AA85475-D0AA-4C63-9635-9255FDDC1212}"/>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5505450"/>
          <a:ext cx="468000" cy="234000"/>
        </a:xfrm>
        <a:prstGeom prst="rect">
          <a:avLst/>
        </a:prstGeom>
      </xdr:spPr>
    </xdr:pic>
    <xdr:clientData/>
  </xdr:twoCellAnchor>
  <xdr:twoCellAnchor editAs="oneCell">
    <xdr:from>
      <xdr:col>3</xdr:col>
      <xdr:colOff>123825</xdr:colOff>
      <xdr:row>24</xdr:row>
      <xdr:rowOff>133350</xdr:rowOff>
    </xdr:from>
    <xdr:to>
      <xdr:col>3</xdr:col>
      <xdr:colOff>591825</xdr:colOff>
      <xdr:row>25</xdr:row>
      <xdr:rowOff>119700</xdr:rowOff>
    </xdr:to>
    <xdr:pic>
      <xdr:nvPicPr>
        <xdr:cNvPr id="21" name="Image 20">
          <a:hlinkClick xmlns:r="http://schemas.openxmlformats.org/officeDocument/2006/relationships" r:id="rId21"/>
          <a:extLst>
            <a:ext uri="{FF2B5EF4-FFF2-40B4-BE49-F238E27FC236}">
              <a16:creationId xmlns:a16="http://schemas.microsoft.com/office/drawing/2014/main" id="{1592A801-A9C7-4BF4-AC8C-BCF9F5C542C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6000750"/>
          <a:ext cx="468000" cy="234000"/>
        </a:xfrm>
        <a:prstGeom prst="rect">
          <a:avLst/>
        </a:prstGeom>
      </xdr:spPr>
    </xdr:pic>
    <xdr:clientData/>
  </xdr:twoCellAnchor>
  <xdr:twoCellAnchor editAs="oneCell">
    <xdr:from>
      <xdr:col>3</xdr:col>
      <xdr:colOff>123825</xdr:colOff>
      <xdr:row>6</xdr:row>
      <xdr:rowOff>133350</xdr:rowOff>
    </xdr:from>
    <xdr:to>
      <xdr:col>3</xdr:col>
      <xdr:colOff>591825</xdr:colOff>
      <xdr:row>7</xdr:row>
      <xdr:rowOff>119700</xdr:rowOff>
    </xdr:to>
    <xdr:pic>
      <xdr:nvPicPr>
        <xdr:cNvPr id="22" name="Image 21">
          <a:hlinkClick xmlns:r="http://schemas.openxmlformats.org/officeDocument/2006/relationships" r:id="rId22"/>
          <a:extLst>
            <a:ext uri="{FF2B5EF4-FFF2-40B4-BE49-F238E27FC236}">
              <a16:creationId xmlns:a16="http://schemas.microsoft.com/office/drawing/2014/main" id="{B8DE3EEC-BD43-42C7-BB38-FC6CCDDD56C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71675" y="1543050"/>
          <a:ext cx="468000" cy="234000"/>
        </a:xfrm>
        <a:prstGeom prst="rect">
          <a:avLst/>
        </a:prstGeom>
      </xdr:spPr>
    </xdr:pic>
    <xdr:clientData/>
  </xdr:twoCellAnchor>
  <xdr:twoCellAnchor>
    <xdr:from>
      <xdr:col>17</xdr:col>
      <xdr:colOff>0</xdr:colOff>
      <xdr:row>12</xdr:row>
      <xdr:rowOff>0</xdr:rowOff>
    </xdr:from>
    <xdr:to>
      <xdr:col>17</xdr:col>
      <xdr:colOff>828000</xdr:colOff>
      <xdr:row>13</xdr:row>
      <xdr:rowOff>229555</xdr:rowOff>
    </xdr:to>
    <xdr:graphicFrame macro="">
      <xdr:nvGraphicFramePr>
        <xdr:cNvPr id="23" name="Graphique 22">
          <a:extLst>
            <a:ext uri="{FF2B5EF4-FFF2-40B4-BE49-F238E27FC236}">
              <a16:creationId xmlns:a16="http://schemas.microsoft.com/office/drawing/2014/main" id="{34BD7ED5-3797-4281-806B-C7B5E554E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5012</xdr:colOff>
      <xdr:row>6</xdr:row>
      <xdr:rowOff>5012</xdr:rowOff>
    </xdr:from>
    <xdr:to>
      <xdr:col>17</xdr:col>
      <xdr:colOff>833012</xdr:colOff>
      <xdr:row>7</xdr:row>
      <xdr:rowOff>234567</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5012</xdr:colOff>
      <xdr:row>8</xdr:row>
      <xdr:rowOff>0</xdr:rowOff>
    </xdr:from>
    <xdr:to>
      <xdr:col>17</xdr:col>
      <xdr:colOff>833012</xdr:colOff>
      <xdr:row>9</xdr:row>
      <xdr:rowOff>229556</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5012</xdr:colOff>
      <xdr:row>10</xdr:row>
      <xdr:rowOff>0</xdr:rowOff>
    </xdr:from>
    <xdr:to>
      <xdr:col>17</xdr:col>
      <xdr:colOff>833012</xdr:colOff>
      <xdr:row>11</xdr:row>
      <xdr:rowOff>229555</xdr:rowOff>
    </xdr:to>
    <xdr:graphicFrame macro="">
      <xdr:nvGraphicFramePr>
        <xdr:cNvPr id="4" name="Graphique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5012</xdr:colOff>
      <xdr:row>12</xdr:row>
      <xdr:rowOff>0</xdr:rowOff>
    </xdr:from>
    <xdr:to>
      <xdr:col>17</xdr:col>
      <xdr:colOff>833012</xdr:colOff>
      <xdr:row>13</xdr:row>
      <xdr:rowOff>229556</xdr:rowOff>
    </xdr:to>
    <xdr:graphicFrame macro="">
      <xdr:nvGraphicFramePr>
        <xdr:cNvPr id="5" name="Graphique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5012</xdr:colOff>
      <xdr:row>14</xdr:row>
      <xdr:rowOff>0</xdr:rowOff>
    </xdr:from>
    <xdr:to>
      <xdr:col>17</xdr:col>
      <xdr:colOff>833012</xdr:colOff>
      <xdr:row>15</xdr:row>
      <xdr:rowOff>229555</xdr:rowOff>
    </xdr:to>
    <xdr:graphicFrame macro="">
      <xdr:nvGraphicFramePr>
        <xdr:cNvPr id="6" name="Graphique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5012</xdr:colOff>
      <xdr:row>15</xdr:row>
      <xdr:rowOff>245644</xdr:rowOff>
    </xdr:from>
    <xdr:to>
      <xdr:col>17</xdr:col>
      <xdr:colOff>833012</xdr:colOff>
      <xdr:row>17</xdr:row>
      <xdr:rowOff>229555</xdr:rowOff>
    </xdr:to>
    <xdr:graphicFrame macro="">
      <xdr:nvGraphicFramePr>
        <xdr:cNvPr id="7" name="Graphique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5012</xdr:colOff>
      <xdr:row>18</xdr:row>
      <xdr:rowOff>0</xdr:rowOff>
    </xdr:from>
    <xdr:to>
      <xdr:col>17</xdr:col>
      <xdr:colOff>833012</xdr:colOff>
      <xdr:row>19</xdr:row>
      <xdr:rowOff>229555</xdr:rowOff>
    </xdr:to>
    <xdr:graphicFrame macro="">
      <xdr:nvGraphicFramePr>
        <xdr:cNvPr id="8" name="Graphique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5012</xdr:colOff>
      <xdr:row>19</xdr:row>
      <xdr:rowOff>245644</xdr:rowOff>
    </xdr:from>
    <xdr:to>
      <xdr:col>17</xdr:col>
      <xdr:colOff>833012</xdr:colOff>
      <xdr:row>21</xdr:row>
      <xdr:rowOff>229555</xdr:rowOff>
    </xdr:to>
    <xdr:graphicFrame macro="">
      <xdr:nvGraphicFramePr>
        <xdr:cNvPr id="9" name="Graphique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5012</xdr:colOff>
      <xdr:row>22</xdr:row>
      <xdr:rowOff>0</xdr:rowOff>
    </xdr:from>
    <xdr:to>
      <xdr:col>17</xdr:col>
      <xdr:colOff>833012</xdr:colOff>
      <xdr:row>23</xdr:row>
      <xdr:rowOff>229555</xdr:rowOff>
    </xdr:to>
    <xdr:graphicFrame macro="">
      <xdr:nvGraphicFramePr>
        <xdr:cNvPr id="10" name="Graphique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5012</xdr:colOff>
      <xdr:row>23</xdr:row>
      <xdr:rowOff>245644</xdr:rowOff>
    </xdr:from>
    <xdr:to>
      <xdr:col>17</xdr:col>
      <xdr:colOff>833012</xdr:colOff>
      <xdr:row>25</xdr:row>
      <xdr:rowOff>229555</xdr:rowOff>
    </xdr:to>
    <xdr:graphicFrame macro="">
      <xdr:nvGraphicFramePr>
        <xdr:cNvPr id="11" name="Graphique 10">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3</xdr:col>
      <xdr:colOff>123825</xdr:colOff>
      <xdr:row>8</xdr:row>
      <xdr:rowOff>133350</xdr:rowOff>
    </xdr:from>
    <xdr:to>
      <xdr:col>3</xdr:col>
      <xdr:colOff>591825</xdr:colOff>
      <xdr:row>9</xdr:row>
      <xdr:rowOff>119700</xdr:rowOff>
    </xdr:to>
    <xdr:pic>
      <xdr:nvPicPr>
        <xdr:cNvPr id="12" name="Image 11">
          <a:hlinkClick xmlns:r="http://schemas.openxmlformats.org/officeDocument/2006/relationships" r:id="rId11"/>
          <a:extLst>
            <a:ext uri="{FF2B5EF4-FFF2-40B4-BE49-F238E27FC236}">
              <a16:creationId xmlns:a16="http://schemas.microsoft.com/office/drawing/2014/main" id="{153ED4ED-A7DF-4939-91E7-F75F4EEEB05B}"/>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2038350"/>
          <a:ext cx="468000" cy="234000"/>
        </a:xfrm>
        <a:prstGeom prst="rect">
          <a:avLst/>
        </a:prstGeom>
      </xdr:spPr>
    </xdr:pic>
    <xdr:clientData/>
  </xdr:twoCellAnchor>
  <xdr:twoCellAnchor editAs="oneCell">
    <xdr:from>
      <xdr:col>3</xdr:col>
      <xdr:colOff>123825</xdr:colOff>
      <xdr:row>10</xdr:row>
      <xdr:rowOff>133350</xdr:rowOff>
    </xdr:from>
    <xdr:to>
      <xdr:col>3</xdr:col>
      <xdr:colOff>591825</xdr:colOff>
      <xdr:row>11</xdr:row>
      <xdr:rowOff>119700</xdr:rowOff>
    </xdr:to>
    <xdr:pic>
      <xdr:nvPicPr>
        <xdr:cNvPr id="13" name="Image 12">
          <a:hlinkClick xmlns:r="http://schemas.openxmlformats.org/officeDocument/2006/relationships" r:id="rId13"/>
          <a:extLst>
            <a:ext uri="{FF2B5EF4-FFF2-40B4-BE49-F238E27FC236}">
              <a16:creationId xmlns:a16="http://schemas.microsoft.com/office/drawing/2014/main" id="{0683FEC9-8C7D-4788-88C9-28D72EBD31F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2533650"/>
          <a:ext cx="468000" cy="234000"/>
        </a:xfrm>
        <a:prstGeom prst="rect">
          <a:avLst/>
        </a:prstGeom>
      </xdr:spPr>
    </xdr:pic>
    <xdr:clientData/>
  </xdr:twoCellAnchor>
  <xdr:twoCellAnchor editAs="oneCell">
    <xdr:from>
      <xdr:col>3</xdr:col>
      <xdr:colOff>123825</xdr:colOff>
      <xdr:row>12</xdr:row>
      <xdr:rowOff>133350</xdr:rowOff>
    </xdr:from>
    <xdr:to>
      <xdr:col>3</xdr:col>
      <xdr:colOff>591825</xdr:colOff>
      <xdr:row>13</xdr:row>
      <xdr:rowOff>119700</xdr:rowOff>
    </xdr:to>
    <xdr:pic>
      <xdr:nvPicPr>
        <xdr:cNvPr id="14" name="Image 13">
          <a:hlinkClick xmlns:r="http://schemas.openxmlformats.org/officeDocument/2006/relationships" r:id="rId14"/>
          <a:extLst>
            <a:ext uri="{FF2B5EF4-FFF2-40B4-BE49-F238E27FC236}">
              <a16:creationId xmlns:a16="http://schemas.microsoft.com/office/drawing/2014/main" id="{CA658451-2E42-4409-8F72-B94D4F36F58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3028950"/>
          <a:ext cx="468000" cy="234000"/>
        </a:xfrm>
        <a:prstGeom prst="rect">
          <a:avLst/>
        </a:prstGeom>
      </xdr:spPr>
    </xdr:pic>
    <xdr:clientData/>
  </xdr:twoCellAnchor>
  <xdr:twoCellAnchor editAs="oneCell">
    <xdr:from>
      <xdr:col>3</xdr:col>
      <xdr:colOff>123825</xdr:colOff>
      <xdr:row>14</xdr:row>
      <xdr:rowOff>133350</xdr:rowOff>
    </xdr:from>
    <xdr:to>
      <xdr:col>3</xdr:col>
      <xdr:colOff>591825</xdr:colOff>
      <xdr:row>15</xdr:row>
      <xdr:rowOff>119700</xdr:rowOff>
    </xdr:to>
    <xdr:pic>
      <xdr:nvPicPr>
        <xdr:cNvPr id="15" name="Image 14">
          <a:hlinkClick xmlns:r="http://schemas.openxmlformats.org/officeDocument/2006/relationships" r:id="rId15"/>
          <a:extLst>
            <a:ext uri="{FF2B5EF4-FFF2-40B4-BE49-F238E27FC236}">
              <a16:creationId xmlns:a16="http://schemas.microsoft.com/office/drawing/2014/main" id="{57363BB8-4775-4745-92C4-CA32BB49E7DE}"/>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3524250"/>
          <a:ext cx="468000" cy="234000"/>
        </a:xfrm>
        <a:prstGeom prst="rect">
          <a:avLst/>
        </a:prstGeom>
      </xdr:spPr>
    </xdr:pic>
    <xdr:clientData/>
  </xdr:twoCellAnchor>
  <xdr:twoCellAnchor editAs="oneCell">
    <xdr:from>
      <xdr:col>3</xdr:col>
      <xdr:colOff>123825</xdr:colOff>
      <xdr:row>16</xdr:row>
      <xdr:rowOff>133350</xdr:rowOff>
    </xdr:from>
    <xdr:to>
      <xdr:col>3</xdr:col>
      <xdr:colOff>591825</xdr:colOff>
      <xdr:row>17</xdr:row>
      <xdr:rowOff>119700</xdr:rowOff>
    </xdr:to>
    <xdr:pic>
      <xdr:nvPicPr>
        <xdr:cNvPr id="16" name="Image 15">
          <a:hlinkClick xmlns:r="http://schemas.openxmlformats.org/officeDocument/2006/relationships" r:id="rId16"/>
          <a:extLst>
            <a:ext uri="{FF2B5EF4-FFF2-40B4-BE49-F238E27FC236}">
              <a16:creationId xmlns:a16="http://schemas.microsoft.com/office/drawing/2014/main" id="{D5A72112-19AB-4AFB-BED3-2A883E527924}"/>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4019550"/>
          <a:ext cx="468000" cy="234000"/>
        </a:xfrm>
        <a:prstGeom prst="rect">
          <a:avLst/>
        </a:prstGeom>
      </xdr:spPr>
    </xdr:pic>
    <xdr:clientData/>
  </xdr:twoCellAnchor>
  <xdr:twoCellAnchor editAs="oneCell">
    <xdr:from>
      <xdr:col>3</xdr:col>
      <xdr:colOff>123825</xdr:colOff>
      <xdr:row>18</xdr:row>
      <xdr:rowOff>133350</xdr:rowOff>
    </xdr:from>
    <xdr:to>
      <xdr:col>3</xdr:col>
      <xdr:colOff>591825</xdr:colOff>
      <xdr:row>19</xdr:row>
      <xdr:rowOff>119700</xdr:rowOff>
    </xdr:to>
    <xdr:pic>
      <xdr:nvPicPr>
        <xdr:cNvPr id="17" name="Image 16">
          <a:hlinkClick xmlns:r="http://schemas.openxmlformats.org/officeDocument/2006/relationships" r:id="rId17"/>
          <a:extLst>
            <a:ext uri="{FF2B5EF4-FFF2-40B4-BE49-F238E27FC236}">
              <a16:creationId xmlns:a16="http://schemas.microsoft.com/office/drawing/2014/main" id="{B1F76B83-22D2-4BFA-B026-4C98859ADDCE}"/>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4514850"/>
          <a:ext cx="468000" cy="234000"/>
        </a:xfrm>
        <a:prstGeom prst="rect">
          <a:avLst/>
        </a:prstGeom>
      </xdr:spPr>
    </xdr:pic>
    <xdr:clientData/>
  </xdr:twoCellAnchor>
  <xdr:twoCellAnchor editAs="oneCell">
    <xdr:from>
      <xdr:col>3</xdr:col>
      <xdr:colOff>123825</xdr:colOff>
      <xdr:row>20</xdr:row>
      <xdr:rowOff>133350</xdr:rowOff>
    </xdr:from>
    <xdr:to>
      <xdr:col>3</xdr:col>
      <xdr:colOff>591825</xdr:colOff>
      <xdr:row>21</xdr:row>
      <xdr:rowOff>119700</xdr:rowOff>
    </xdr:to>
    <xdr:pic>
      <xdr:nvPicPr>
        <xdr:cNvPr id="18" name="Image 17">
          <a:hlinkClick xmlns:r="http://schemas.openxmlformats.org/officeDocument/2006/relationships" r:id="rId18"/>
          <a:extLst>
            <a:ext uri="{FF2B5EF4-FFF2-40B4-BE49-F238E27FC236}">
              <a16:creationId xmlns:a16="http://schemas.microsoft.com/office/drawing/2014/main" id="{C8BAECC8-7018-416A-B70A-3FCE04FD58E7}"/>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5010150"/>
          <a:ext cx="468000" cy="234000"/>
        </a:xfrm>
        <a:prstGeom prst="rect">
          <a:avLst/>
        </a:prstGeom>
      </xdr:spPr>
    </xdr:pic>
    <xdr:clientData/>
  </xdr:twoCellAnchor>
  <xdr:twoCellAnchor editAs="oneCell">
    <xdr:from>
      <xdr:col>3</xdr:col>
      <xdr:colOff>123825</xdr:colOff>
      <xdr:row>22</xdr:row>
      <xdr:rowOff>133350</xdr:rowOff>
    </xdr:from>
    <xdr:to>
      <xdr:col>3</xdr:col>
      <xdr:colOff>591825</xdr:colOff>
      <xdr:row>23</xdr:row>
      <xdr:rowOff>119700</xdr:rowOff>
    </xdr:to>
    <xdr:pic>
      <xdr:nvPicPr>
        <xdr:cNvPr id="20" name="Image 19">
          <a:hlinkClick xmlns:r="http://schemas.openxmlformats.org/officeDocument/2006/relationships" r:id="rId19"/>
          <a:extLst>
            <a:ext uri="{FF2B5EF4-FFF2-40B4-BE49-F238E27FC236}">
              <a16:creationId xmlns:a16="http://schemas.microsoft.com/office/drawing/2014/main" id="{43E4B7A2-5DFC-4371-868F-6D9E8B3C0541}"/>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5505450"/>
          <a:ext cx="468000" cy="234000"/>
        </a:xfrm>
        <a:prstGeom prst="rect">
          <a:avLst/>
        </a:prstGeom>
      </xdr:spPr>
    </xdr:pic>
    <xdr:clientData/>
  </xdr:twoCellAnchor>
  <xdr:twoCellAnchor editAs="oneCell">
    <xdr:from>
      <xdr:col>3</xdr:col>
      <xdr:colOff>123825</xdr:colOff>
      <xdr:row>24</xdr:row>
      <xdr:rowOff>133350</xdr:rowOff>
    </xdr:from>
    <xdr:to>
      <xdr:col>3</xdr:col>
      <xdr:colOff>591825</xdr:colOff>
      <xdr:row>25</xdr:row>
      <xdr:rowOff>119700</xdr:rowOff>
    </xdr:to>
    <xdr:pic>
      <xdr:nvPicPr>
        <xdr:cNvPr id="21" name="Image 20">
          <a:hlinkClick xmlns:r="http://schemas.openxmlformats.org/officeDocument/2006/relationships" r:id="rId20"/>
          <a:extLst>
            <a:ext uri="{FF2B5EF4-FFF2-40B4-BE49-F238E27FC236}">
              <a16:creationId xmlns:a16="http://schemas.microsoft.com/office/drawing/2014/main" id="{E825C44B-092F-4003-B811-0151F4A5557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6000750"/>
          <a:ext cx="468000" cy="234000"/>
        </a:xfrm>
        <a:prstGeom prst="rect">
          <a:avLst/>
        </a:prstGeom>
      </xdr:spPr>
    </xdr:pic>
    <xdr:clientData/>
  </xdr:twoCellAnchor>
  <xdr:twoCellAnchor editAs="oneCell">
    <xdr:from>
      <xdr:col>3</xdr:col>
      <xdr:colOff>123825</xdr:colOff>
      <xdr:row>6</xdr:row>
      <xdr:rowOff>133350</xdr:rowOff>
    </xdr:from>
    <xdr:to>
      <xdr:col>3</xdr:col>
      <xdr:colOff>591825</xdr:colOff>
      <xdr:row>7</xdr:row>
      <xdr:rowOff>119700</xdr:rowOff>
    </xdr:to>
    <xdr:pic>
      <xdr:nvPicPr>
        <xdr:cNvPr id="22" name="Image 21">
          <a:hlinkClick xmlns:r="http://schemas.openxmlformats.org/officeDocument/2006/relationships" r:id="rId21"/>
          <a:extLst>
            <a:ext uri="{FF2B5EF4-FFF2-40B4-BE49-F238E27FC236}">
              <a16:creationId xmlns:a16="http://schemas.microsoft.com/office/drawing/2014/main" id="{DA4EBBE9-1499-44B6-AB69-EEB5586C646B}"/>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971675" y="1543050"/>
          <a:ext cx="468000" cy="234000"/>
        </a:xfrm>
        <a:prstGeom prst="rect">
          <a:avLst/>
        </a:prstGeom>
      </xdr:spPr>
    </xdr:pic>
    <xdr:clientData/>
  </xdr:twoCellAnchor>
  <xdr:twoCellAnchor editAs="oneCell">
    <xdr:from>
      <xdr:col>2</xdr:col>
      <xdr:colOff>123825</xdr:colOff>
      <xdr:row>1</xdr:row>
      <xdr:rowOff>133350</xdr:rowOff>
    </xdr:from>
    <xdr:to>
      <xdr:col>2</xdr:col>
      <xdr:colOff>1228725</xdr:colOff>
      <xdr:row>4</xdr:row>
      <xdr:rowOff>285750</xdr:rowOff>
    </xdr:to>
    <xdr:pic>
      <xdr:nvPicPr>
        <xdr:cNvPr id="23" name="Image 22" descr="Logo X (Twitter)">
          <a:extLst>
            <a:ext uri="{FF2B5EF4-FFF2-40B4-BE49-F238E27FC236}">
              <a16:creationId xmlns:a16="http://schemas.microsoft.com/office/drawing/2014/main" id="{68C1A806-77AC-4C2C-B419-627604689B16}"/>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552450" y="323850"/>
          <a:ext cx="11049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141425</xdr:colOff>
      <xdr:row>40</xdr:row>
      <xdr:rowOff>64665</xdr:rowOff>
    </xdr:from>
    <xdr:to>
      <xdr:col>3</xdr:col>
      <xdr:colOff>122303</xdr:colOff>
      <xdr:row>40</xdr:row>
      <xdr:rowOff>424665</xdr:rowOff>
    </xdr:to>
    <xdr:pic>
      <xdr:nvPicPr>
        <xdr:cNvPr id="52" name="Image 51" descr="Instagram Logo">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370275" y="13466340"/>
          <a:ext cx="361878"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162065</xdr:colOff>
      <xdr:row>25</xdr:row>
      <xdr:rowOff>73428</xdr:rowOff>
    </xdr:from>
    <xdr:to>
      <xdr:col>3</xdr:col>
      <xdr:colOff>146350</xdr:colOff>
      <xdr:row>25</xdr:row>
      <xdr:rowOff>433428</xdr:rowOff>
    </xdr:to>
    <xdr:grpSp>
      <xdr:nvGrpSpPr>
        <xdr:cNvPr id="17" name="Groupe 16">
          <a:extLst>
            <a:ext uri="{FF2B5EF4-FFF2-40B4-BE49-F238E27FC236}">
              <a16:creationId xmlns:a16="http://schemas.microsoft.com/office/drawing/2014/main" id="{00000000-0008-0000-0A00-000011000000}"/>
            </a:ext>
          </a:extLst>
        </xdr:cNvPr>
        <xdr:cNvGrpSpPr/>
      </xdr:nvGrpSpPr>
      <xdr:grpSpPr>
        <a:xfrm>
          <a:off x="2918712" y="10651781"/>
          <a:ext cx="365285" cy="360000"/>
          <a:chOff x="1675755" y="1329047"/>
          <a:chExt cx="365285" cy="360000"/>
        </a:xfrm>
      </xdr:grpSpPr>
      <xdr:sp macro="" textlink="">
        <xdr:nvSpPr>
          <xdr:cNvPr id="97" name="Rectangle 96">
            <a:extLst>
              <a:ext uri="{FF2B5EF4-FFF2-40B4-BE49-F238E27FC236}">
                <a16:creationId xmlns:a16="http://schemas.microsoft.com/office/drawing/2014/main" id="{00000000-0008-0000-0A00-000061000000}"/>
              </a:ext>
            </a:extLst>
          </xdr:cNvPr>
          <xdr:cNvSpPr/>
        </xdr:nvSpPr>
        <xdr:spPr>
          <a:xfrm>
            <a:off x="1760221" y="1356360"/>
            <a:ext cx="243840" cy="324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pic>
        <xdr:nvPicPr>
          <xdr:cNvPr id="42" name="Image 41" descr="Résultats de recherche d'images pour « logo facebook »">
            <a:extLst>
              <a:ext uri="{FF2B5EF4-FFF2-40B4-BE49-F238E27FC236}">
                <a16:creationId xmlns:a16="http://schemas.microsoft.com/office/drawing/2014/main" id="{00000000-0008-0000-0A00-00002A000000}"/>
              </a:ext>
            </a:extLst>
          </xdr:cNvPr>
          <xdr:cNvPicPr>
            <a:picLocks noChangeAspect="1" noChangeArrowheads="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l="16500" t="16750" r="16500" b="17000"/>
          <a:stretch/>
        </xdr:blipFill>
        <xdr:spPr bwMode="auto">
          <a:xfrm>
            <a:off x="1675755" y="1329047"/>
            <a:ext cx="365285" cy="3600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3</xdr:col>
      <xdr:colOff>161925</xdr:colOff>
      <xdr:row>25</xdr:row>
      <xdr:rowOff>54219</xdr:rowOff>
    </xdr:from>
    <xdr:ext cx="1201932" cy="405432"/>
    <xdr:sp macro="" textlink="">
      <xdr:nvSpPr>
        <xdr:cNvPr id="4" name="ZoneTexte 3">
          <a:extLst>
            <a:ext uri="{FF2B5EF4-FFF2-40B4-BE49-F238E27FC236}">
              <a16:creationId xmlns:a16="http://schemas.microsoft.com/office/drawing/2014/main" id="{00000000-0008-0000-0A00-000004000000}"/>
            </a:ext>
          </a:extLst>
        </xdr:cNvPr>
        <xdr:cNvSpPr txBox="1"/>
      </xdr:nvSpPr>
      <xdr:spPr>
        <a:xfrm>
          <a:off x="2771775" y="1759194"/>
          <a:ext cx="1201932"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CA" sz="2000" b="1">
              <a:solidFill>
                <a:schemeClr val="bg1"/>
              </a:solidFill>
              <a:effectLst>
                <a:outerShdw blurRad="50800" dist="38100" dir="2700000" algn="tl" rotWithShape="0">
                  <a:prstClr val="black">
                    <a:alpha val="40000"/>
                  </a:prstClr>
                </a:outerShdw>
              </a:effectLst>
            </a:rPr>
            <a:t>Facebook</a:t>
          </a:r>
        </a:p>
      </xdr:txBody>
    </xdr:sp>
    <xdr:clientData/>
  </xdr:oneCellAnchor>
  <xdr:oneCellAnchor>
    <xdr:from>
      <xdr:col>3</xdr:col>
      <xdr:colOff>152400</xdr:colOff>
      <xdr:row>40</xdr:row>
      <xdr:rowOff>58616</xdr:rowOff>
    </xdr:from>
    <xdr:ext cx="1256562" cy="405432"/>
    <xdr:sp macro="" textlink="">
      <xdr:nvSpPr>
        <xdr:cNvPr id="9" name="ZoneTexte 8">
          <a:extLst>
            <a:ext uri="{FF2B5EF4-FFF2-40B4-BE49-F238E27FC236}">
              <a16:creationId xmlns:a16="http://schemas.microsoft.com/office/drawing/2014/main" id="{00000000-0008-0000-0A00-000009000000}"/>
            </a:ext>
          </a:extLst>
        </xdr:cNvPr>
        <xdr:cNvSpPr txBox="1"/>
      </xdr:nvSpPr>
      <xdr:spPr>
        <a:xfrm>
          <a:off x="2762250" y="13184066"/>
          <a:ext cx="1256562"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CA" sz="2000" b="1">
              <a:solidFill>
                <a:schemeClr val="bg1"/>
              </a:solidFill>
              <a:effectLst>
                <a:outerShdw blurRad="50800" dist="38100" dir="2700000" algn="tl" rotWithShape="0">
                  <a:prstClr val="black">
                    <a:alpha val="40000"/>
                  </a:prstClr>
                </a:outerShdw>
              </a:effectLst>
            </a:rPr>
            <a:t>Instagram</a:t>
          </a:r>
        </a:p>
      </xdr:txBody>
    </xdr:sp>
    <xdr:clientData/>
  </xdr:oneCellAnchor>
  <xdr:twoCellAnchor>
    <xdr:from>
      <xdr:col>3</xdr:col>
      <xdr:colOff>19050</xdr:colOff>
      <xdr:row>29</xdr:row>
      <xdr:rowOff>9525</xdr:rowOff>
    </xdr:from>
    <xdr:to>
      <xdr:col>4</xdr:col>
      <xdr:colOff>1023300</xdr:colOff>
      <xdr:row>29</xdr:row>
      <xdr:rowOff>1449525</xdr:rowOff>
    </xdr:to>
    <xdr:graphicFrame macro="">
      <xdr:nvGraphicFramePr>
        <xdr:cNvPr id="21" name="Graphique 20">
          <a:extLst>
            <a:ext uri="{FF2B5EF4-FFF2-40B4-BE49-F238E27FC236}">
              <a16:creationId xmlns:a16="http://schemas.microsoft.com/office/drawing/2014/main" id="{749AC1AC-C586-47B1-AE5B-C03412C1D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29</xdr:row>
      <xdr:rowOff>9525</xdr:rowOff>
    </xdr:from>
    <xdr:to>
      <xdr:col>7</xdr:col>
      <xdr:colOff>1023300</xdr:colOff>
      <xdr:row>29</xdr:row>
      <xdr:rowOff>1449525</xdr:rowOff>
    </xdr:to>
    <xdr:graphicFrame macro="">
      <xdr:nvGraphicFramePr>
        <xdr:cNvPr id="22" name="Graphique 21">
          <a:extLst>
            <a:ext uri="{FF2B5EF4-FFF2-40B4-BE49-F238E27FC236}">
              <a16:creationId xmlns:a16="http://schemas.microsoft.com/office/drawing/2014/main" id="{99EBE274-5F50-412D-91AC-94F3091D4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19050</xdr:colOff>
      <xdr:row>29</xdr:row>
      <xdr:rowOff>9525</xdr:rowOff>
    </xdr:from>
    <xdr:to>
      <xdr:col>10</xdr:col>
      <xdr:colOff>1023300</xdr:colOff>
      <xdr:row>29</xdr:row>
      <xdr:rowOff>1449525</xdr:rowOff>
    </xdr:to>
    <xdr:graphicFrame macro="">
      <xdr:nvGraphicFramePr>
        <xdr:cNvPr id="23" name="Graphique 22">
          <a:extLst>
            <a:ext uri="{FF2B5EF4-FFF2-40B4-BE49-F238E27FC236}">
              <a16:creationId xmlns:a16="http://schemas.microsoft.com/office/drawing/2014/main" id="{5937D867-1FB6-4DF0-84BD-8E91FEC4C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19050</xdr:colOff>
      <xdr:row>29</xdr:row>
      <xdr:rowOff>9525</xdr:rowOff>
    </xdr:from>
    <xdr:to>
      <xdr:col>13</xdr:col>
      <xdr:colOff>1023300</xdr:colOff>
      <xdr:row>29</xdr:row>
      <xdr:rowOff>1449525</xdr:rowOff>
    </xdr:to>
    <xdr:graphicFrame macro="">
      <xdr:nvGraphicFramePr>
        <xdr:cNvPr id="25" name="Graphique 24">
          <a:extLst>
            <a:ext uri="{FF2B5EF4-FFF2-40B4-BE49-F238E27FC236}">
              <a16:creationId xmlns:a16="http://schemas.microsoft.com/office/drawing/2014/main" id="{A01C8C42-1351-4A64-A45B-4BE1B3D32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19050</xdr:colOff>
      <xdr:row>29</xdr:row>
      <xdr:rowOff>9525</xdr:rowOff>
    </xdr:from>
    <xdr:to>
      <xdr:col>16</xdr:col>
      <xdr:colOff>1023300</xdr:colOff>
      <xdr:row>29</xdr:row>
      <xdr:rowOff>1449525</xdr:rowOff>
    </xdr:to>
    <xdr:graphicFrame macro="">
      <xdr:nvGraphicFramePr>
        <xdr:cNvPr id="26" name="Graphique 25">
          <a:extLst>
            <a:ext uri="{FF2B5EF4-FFF2-40B4-BE49-F238E27FC236}">
              <a16:creationId xmlns:a16="http://schemas.microsoft.com/office/drawing/2014/main" id="{11C9B44D-3FF7-41E1-B394-3FA8093A33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19050</xdr:colOff>
      <xdr:row>33</xdr:row>
      <xdr:rowOff>9525</xdr:rowOff>
    </xdr:from>
    <xdr:to>
      <xdr:col>4</xdr:col>
      <xdr:colOff>1023300</xdr:colOff>
      <xdr:row>33</xdr:row>
      <xdr:rowOff>1449525</xdr:rowOff>
    </xdr:to>
    <xdr:graphicFrame macro="">
      <xdr:nvGraphicFramePr>
        <xdr:cNvPr id="33" name="Graphique 32">
          <a:extLst>
            <a:ext uri="{FF2B5EF4-FFF2-40B4-BE49-F238E27FC236}">
              <a16:creationId xmlns:a16="http://schemas.microsoft.com/office/drawing/2014/main" id="{BBB53BD3-0EAC-412C-BF6F-505BD3E38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19050</xdr:colOff>
      <xdr:row>33</xdr:row>
      <xdr:rowOff>9525</xdr:rowOff>
    </xdr:from>
    <xdr:to>
      <xdr:col>7</xdr:col>
      <xdr:colOff>1023300</xdr:colOff>
      <xdr:row>33</xdr:row>
      <xdr:rowOff>1449525</xdr:rowOff>
    </xdr:to>
    <xdr:graphicFrame macro="">
      <xdr:nvGraphicFramePr>
        <xdr:cNvPr id="34" name="Graphique 33">
          <a:extLst>
            <a:ext uri="{FF2B5EF4-FFF2-40B4-BE49-F238E27FC236}">
              <a16:creationId xmlns:a16="http://schemas.microsoft.com/office/drawing/2014/main" id="{9B80197B-CE6C-419E-A45A-11F14C451A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9525</xdr:colOff>
      <xdr:row>33</xdr:row>
      <xdr:rowOff>9525</xdr:rowOff>
    </xdr:from>
    <xdr:to>
      <xdr:col>10</xdr:col>
      <xdr:colOff>1013775</xdr:colOff>
      <xdr:row>33</xdr:row>
      <xdr:rowOff>1449525</xdr:rowOff>
    </xdr:to>
    <xdr:graphicFrame macro="">
      <xdr:nvGraphicFramePr>
        <xdr:cNvPr id="35" name="Graphique 34">
          <a:extLst>
            <a:ext uri="{FF2B5EF4-FFF2-40B4-BE49-F238E27FC236}">
              <a16:creationId xmlns:a16="http://schemas.microsoft.com/office/drawing/2014/main" id="{08FAA42D-6288-4591-82D0-10C0FE7A5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19050</xdr:colOff>
      <xdr:row>33</xdr:row>
      <xdr:rowOff>9525</xdr:rowOff>
    </xdr:from>
    <xdr:to>
      <xdr:col>13</xdr:col>
      <xdr:colOff>1023300</xdr:colOff>
      <xdr:row>33</xdr:row>
      <xdr:rowOff>1449525</xdr:rowOff>
    </xdr:to>
    <xdr:graphicFrame macro="">
      <xdr:nvGraphicFramePr>
        <xdr:cNvPr id="36" name="Graphique 35">
          <a:extLst>
            <a:ext uri="{FF2B5EF4-FFF2-40B4-BE49-F238E27FC236}">
              <a16:creationId xmlns:a16="http://schemas.microsoft.com/office/drawing/2014/main" id="{CC5607F8-A440-4C2B-935F-8A36DDA76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19050</xdr:colOff>
      <xdr:row>33</xdr:row>
      <xdr:rowOff>9525</xdr:rowOff>
    </xdr:from>
    <xdr:to>
      <xdr:col>16</xdr:col>
      <xdr:colOff>1023300</xdr:colOff>
      <xdr:row>33</xdr:row>
      <xdr:rowOff>1449525</xdr:rowOff>
    </xdr:to>
    <xdr:graphicFrame macro="">
      <xdr:nvGraphicFramePr>
        <xdr:cNvPr id="37" name="Graphique 36">
          <a:extLst>
            <a:ext uri="{FF2B5EF4-FFF2-40B4-BE49-F238E27FC236}">
              <a16:creationId xmlns:a16="http://schemas.microsoft.com/office/drawing/2014/main" id="{734EF522-6645-4311-A27E-03228D802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19050</xdr:colOff>
      <xdr:row>44</xdr:row>
      <xdr:rowOff>9525</xdr:rowOff>
    </xdr:from>
    <xdr:to>
      <xdr:col>4</xdr:col>
      <xdr:colOff>1023300</xdr:colOff>
      <xdr:row>44</xdr:row>
      <xdr:rowOff>1449525</xdr:rowOff>
    </xdr:to>
    <xdr:graphicFrame macro="">
      <xdr:nvGraphicFramePr>
        <xdr:cNvPr id="3" name="Graphique 2">
          <a:extLst>
            <a:ext uri="{FF2B5EF4-FFF2-40B4-BE49-F238E27FC236}">
              <a16:creationId xmlns:a16="http://schemas.microsoft.com/office/drawing/2014/main" id="{D9DC6827-54B6-4D55-8486-8BFBE471D4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19050</xdr:colOff>
      <xdr:row>44</xdr:row>
      <xdr:rowOff>9525</xdr:rowOff>
    </xdr:from>
    <xdr:to>
      <xdr:col>7</xdr:col>
      <xdr:colOff>1023300</xdr:colOff>
      <xdr:row>44</xdr:row>
      <xdr:rowOff>1449525</xdr:rowOff>
    </xdr:to>
    <xdr:graphicFrame macro="">
      <xdr:nvGraphicFramePr>
        <xdr:cNvPr id="5" name="Graphique 4">
          <a:extLst>
            <a:ext uri="{FF2B5EF4-FFF2-40B4-BE49-F238E27FC236}">
              <a16:creationId xmlns:a16="http://schemas.microsoft.com/office/drawing/2014/main" id="{688CCED7-17FF-4624-9413-80EAF81B63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19050</xdr:colOff>
      <xdr:row>44</xdr:row>
      <xdr:rowOff>9525</xdr:rowOff>
    </xdr:from>
    <xdr:to>
      <xdr:col>10</xdr:col>
      <xdr:colOff>1023300</xdr:colOff>
      <xdr:row>44</xdr:row>
      <xdr:rowOff>1449525</xdr:rowOff>
    </xdr:to>
    <xdr:graphicFrame macro="">
      <xdr:nvGraphicFramePr>
        <xdr:cNvPr id="6" name="Graphique 5">
          <a:extLst>
            <a:ext uri="{FF2B5EF4-FFF2-40B4-BE49-F238E27FC236}">
              <a16:creationId xmlns:a16="http://schemas.microsoft.com/office/drawing/2014/main" id="{516673EE-EE4E-456F-AC33-7538B5C6F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19050</xdr:colOff>
      <xdr:row>44</xdr:row>
      <xdr:rowOff>9525</xdr:rowOff>
    </xdr:from>
    <xdr:to>
      <xdr:col>13</xdr:col>
      <xdr:colOff>1023300</xdr:colOff>
      <xdr:row>44</xdr:row>
      <xdr:rowOff>1449525</xdr:rowOff>
    </xdr:to>
    <xdr:graphicFrame macro="">
      <xdr:nvGraphicFramePr>
        <xdr:cNvPr id="8" name="Graphique 7">
          <a:extLst>
            <a:ext uri="{FF2B5EF4-FFF2-40B4-BE49-F238E27FC236}">
              <a16:creationId xmlns:a16="http://schemas.microsoft.com/office/drawing/2014/main" id="{382768C9-0743-43B6-82DC-2F8EFF33B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19050</xdr:colOff>
      <xdr:row>44</xdr:row>
      <xdr:rowOff>9525</xdr:rowOff>
    </xdr:from>
    <xdr:to>
      <xdr:col>16</xdr:col>
      <xdr:colOff>1023300</xdr:colOff>
      <xdr:row>44</xdr:row>
      <xdr:rowOff>1449525</xdr:rowOff>
    </xdr:to>
    <xdr:graphicFrame macro="">
      <xdr:nvGraphicFramePr>
        <xdr:cNvPr id="10" name="Graphique 9">
          <a:extLst>
            <a:ext uri="{FF2B5EF4-FFF2-40B4-BE49-F238E27FC236}">
              <a16:creationId xmlns:a16="http://schemas.microsoft.com/office/drawing/2014/main" id="{B957688F-23E3-49C8-A4D5-74C91C3FE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19050</xdr:colOff>
      <xdr:row>48</xdr:row>
      <xdr:rowOff>9525</xdr:rowOff>
    </xdr:from>
    <xdr:to>
      <xdr:col>4</xdr:col>
      <xdr:colOff>1023300</xdr:colOff>
      <xdr:row>48</xdr:row>
      <xdr:rowOff>1449525</xdr:rowOff>
    </xdr:to>
    <xdr:graphicFrame macro="">
      <xdr:nvGraphicFramePr>
        <xdr:cNvPr id="14" name="Graphique 13">
          <a:extLst>
            <a:ext uri="{FF2B5EF4-FFF2-40B4-BE49-F238E27FC236}">
              <a16:creationId xmlns:a16="http://schemas.microsoft.com/office/drawing/2014/main" id="{EF370435-D70D-4D69-AC72-940375EE57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19050</xdr:colOff>
      <xdr:row>48</xdr:row>
      <xdr:rowOff>9525</xdr:rowOff>
    </xdr:from>
    <xdr:to>
      <xdr:col>7</xdr:col>
      <xdr:colOff>1023300</xdr:colOff>
      <xdr:row>48</xdr:row>
      <xdr:rowOff>1449525</xdr:rowOff>
    </xdr:to>
    <xdr:graphicFrame macro="">
      <xdr:nvGraphicFramePr>
        <xdr:cNvPr id="15" name="Graphique 14">
          <a:extLst>
            <a:ext uri="{FF2B5EF4-FFF2-40B4-BE49-F238E27FC236}">
              <a16:creationId xmlns:a16="http://schemas.microsoft.com/office/drawing/2014/main" id="{4390495A-B8F9-4A15-B775-6A6D874ACD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19050</xdr:colOff>
      <xdr:row>48</xdr:row>
      <xdr:rowOff>9525</xdr:rowOff>
    </xdr:from>
    <xdr:to>
      <xdr:col>10</xdr:col>
      <xdr:colOff>1023300</xdr:colOff>
      <xdr:row>48</xdr:row>
      <xdr:rowOff>1449525</xdr:rowOff>
    </xdr:to>
    <xdr:graphicFrame macro="">
      <xdr:nvGraphicFramePr>
        <xdr:cNvPr id="19" name="Graphique 18">
          <a:extLst>
            <a:ext uri="{FF2B5EF4-FFF2-40B4-BE49-F238E27FC236}">
              <a16:creationId xmlns:a16="http://schemas.microsoft.com/office/drawing/2014/main" id="{98F5F24B-D2F0-417D-ADC7-1ACB908D52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19050</xdr:colOff>
      <xdr:row>48</xdr:row>
      <xdr:rowOff>9525</xdr:rowOff>
    </xdr:from>
    <xdr:to>
      <xdr:col>13</xdr:col>
      <xdr:colOff>1023300</xdr:colOff>
      <xdr:row>48</xdr:row>
      <xdr:rowOff>1449525</xdr:rowOff>
    </xdr:to>
    <xdr:graphicFrame macro="">
      <xdr:nvGraphicFramePr>
        <xdr:cNvPr id="20" name="Graphique 19">
          <a:extLst>
            <a:ext uri="{FF2B5EF4-FFF2-40B4-BE49-F238E27FC236}">
              <a16:creationId xmlns:a16="http://schemas.microsoft.com/office/drawing/2014/main" id="{8A101106-564A-4A13-A6EE-1957D7019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xdr:col>
      <xdr:colOff>19050</xdr:colOff>
      <xdr:row>48</xdr:row>
      <xdr:rowOff>9525</xdr:rowOff>
    </xdr:from>
    <xdr:to>
      <xdr:col>16</xdr:col>
      <xdr:colOff>1023300</xdr:colOff>
      <xdr:row>48</xdr:row>
      <xdr:rowOff>1449525</xdr:rowOff>
    </xdr:to>
    <xdr:graphicFrame macro="">
      <xdr:nvGraphicFramePr>
        <xdr:cNvPr id="27" name="Graphique 26">
          <a:extLst>
            <a:ext uri="{FF2B5EF4-FFF2-40B4-BE49-F238E27FC236}">
              <a16:creationId xmlns:a16="http://schemas.microsoft.com/office/drawing/2014/main" id="{7AFD42B6-C665-43A3-91D1-8BE949ADE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oneCellAnchor>
    <xdr:from>
      <xdr:col>2</xdr:col>
      <xdr:colOff>145382</xdr:colOff>
      <xdr:row>8</xdr:row>
      <xdr:rowOff>69683</xdr:rowOff>
    </xdr:from>
    <xdr:ext cx="357952" cy="360285"/>
    <xdr:pic>
      <xdr:nvPicPr>
        <xdr:cNvPr id="69" name="Image 68" descr="Google Analytics – Applications sur Google Play">
          <a:extLst>
            <a:ext uri="{FF2B5EF4-FFF2-40B4-BE49-F238E27FC236}">
              <a16:creationId xmlns:a16="http://schemas.microsoft.com/office/drawing/2014/main" id="{C74A396F-6219-40AF-8649-1F8E89EAACD9}"/>
            </a:ext>
          </a:extLst>
        </xdr:cNvPr>
        <xdr:cNvPicPr>
          <a:picLocks noChangeAspect="1" noChangeArrowheads="1"/>
        </xdr:cNvPicPr>
      </xdr:nvPicPr>
      <xdr:blipFill>
        <a:blip xmlns:r="http://schemas.openxmlformats.org/officeDocument/2006/relationships" r:embed="rId23" cstate="screen">
          <a:extLst>
            <a:ext uri="{28A0092B-C50C-407E-A947-70E740481C1C}">
              <a14:useLocalDpi xmlns:a14="http://schemas.microsoft.com/office/drawing/2010/main"/>
            </a:ext>
          </a:extLst>
        </a:blip>
        <a:srcRect/>
        <a:stretch>
          <a:fillRect/>
        </a:stretch>
      </xdr:blipFill>
      <xdr:spPr bwMode="auto">
        <a:xfrm>
          <a:off x="2374232" y="26853983"/>
          <a:ext cx="357952" cy="3602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152400</xdr:colOff>
      <xdr:row>8</xdr:row>
      <xdr:rowOff>58616</xdr:rowOff>
    </xdr:from>
    <xdr:ext cx="1961178" cy="405432"/>
    <xdr:sp macro="" textlink="">
      <xdr:nvSpPr>
        <xdr:cNvPr id="70" name="ZoneTexte 69">
          <a:extLst>
            <a:ext uri="{FF2B5EF4-FFF2-40B4-BE49-F238E27FC236}">
              <a16:creationId xmlns:a16="http://schemas.microsoft.com/office/drawing/2014/main" id="{BB4FEB10-7681-431B-B8CD-8A9366B93941}"/>
            </a:ext>
          </a:extLst>
        </xdr:cNvPr>
        <xdr:cNvSpPr txBox="1"/>
      </xdr:nvSpPr>
      <xdr:spPr>
        <a:xfrm>
          <a:off x="2762250" y="26842916"/>
          <a:ext cx="1961178"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CA" sz="2000" b="1">
              <a:solidFill>
                <a:schemeClr val="bg1"/>
              </a:solidFill>
              <a:effectLst>
                <a:outerShdw blurRad="50800" dist="38100" dir="2700000" algn="tl" rotWithShape="0">
                  <a:prstClr val="black">
                    <a:alpha val="40000"/>
                  </a:prstClr>
                </a:outerShdw>
              </a:effectLst>
            </a:rPr>
            <a:t>Google Analytics</a:t>
          </a:r>
        </a:p>
      </xdr:txBody>
    </xdr:sp>
    <xdr:clientData/>
  </xdr:oneCellAnchor>
  <xdr:twoCellAnchor>
    <xdr:from>
      <xdr:col>3</xdr:col>
      <xdr:colOff>27214</xdr:colOff>
      <xdr:row>12</xdr:row>
      <xdr:rowOff>13607</xdr:rowOff>
    </xdr:from>
    <xdr:to>
      <xdr:col>4</xdr:col>
      <xdr:colOff>1031464</xdr:colOff>
      <xdr:row>13</xdr:row>
      <xdr:rowOff>718822</xdr:rowOff>
    </xdr:to>
    <xdr:graphicFrame macro="">
      <xdr:nvGraphicFramePr>
        <xdr:cNvPr id="71" name="Graphique 70">
          <a:extLst>
            <a:ext uri="{FF2B5EF4-FFF2-40B4-BE49-F238E27FC236}">
              <a16:creationId xmlns:a16="http://schemas.microsoft.com/office/drawing/2014/main" id="{68957AA2-679C-4C39-9AF3-F38D8648E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27214</xdr:colOff>
      <xdr:row>12</xdr:row>
      <xdr:rowOff>13607</xdr:rowOff>
    </xdr:from>
    <xdr:to>
      <xdr:col>7</xdr:col>
      <xdr:colOff>1031464</xdr:colOff>
      <xdr:row>13</xdr:row>
      <xdr:rowOff>718822</xdr:rowOff>
    </xdr:to>
    <xdr:graphicFrame macro="">
      <xdr:nvGraphicFramePr>
        <xdr:cNvPr id="72" name="Graphique 71">
          <a:extLst>
            <a:ext uri="{FF2B5EF4-FFF2-40B4-BE49-F238E27FC236}">
              <a16:creationId xmlns:a16="http://schemas.microsoft.com/office/drawing/2014/main" id="{9553A3E7-6FCD-4EB8-A660-84E721E20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15</xdr:col>
      <xdr:colOff>27214</xdr:colOff>
      <xdr:row>12</xdr:row>
      <xdr:rowOff>13607</xdr:rowOff>
    </xdr:from>
    <xdr:to>
      <xdr:col>16</xdr:col>
      <xdr:colOff>1031464</xdr:colOff>
      <xdr:row>13</xdr:row>
      <xdr:rowOff>718822</xdr:rowOff>
    </xdr:to>
    <xdr:graphicFrame macro="">
      <xdr:nvGraphicFramePr>
        <xdr:cNvPr id="73" name="Graphique 72">
          <a:extLst>
            <a:ext uri="{FF2B5EF4-FFF2-40B4-BE49-F238E27FC236}">
              <a16:creationId xmlns:a16="http://schemas.microsoft.com/office/drawing/2014/main" id="{F17156C3-A55A-44ED-9F2B-ECCC4A213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27214</xdr:colOff>
      <xdr:row>17</xdr:row>
      <xdr:rowOff>13607</xdr:rowOff>
    </xdr:from>
    <xdr:to>
      <xdr:col>4</xdr:col>
      <xdr:colOff>1031464</xdr:colOff>
      <xdr:row>18</xdr:row>
      <xdr:rowOff>718821</xdr:rowOff>
    </xdr:to>
    <xdr:graphicFrame macro="">
      <xdr:nvGraphicFramePr>
        <xdr:cNvPr id="74" name="Graphique 73">
          <a:extLst>
            <a:ext uri="{FF2B5EF4-FFF2-40B4-BE49-F238E27FC236}">
              <a16:creationId xmlns:a16="http://schemas.microsoft.com/office/drawing/2014/main" id="{6A9E9E9B-1FAA-4081-8236-E8D6AB787F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19050</xdr:colOff>
      <xdr:row>12</xdr:row>
      <xdr:rowOff>9525</xdr:rowOff>
    </xdr:from>
    <xdr:to>
      <xdr:col>10</xdr:col>
      <xdr:colOff>1023300</xdr:colOff>
      <xdr:row>13</xdr:row>
      <xdr:rowOff>714740</xdr:rowOff>
    </xdr:to>
    <xdr:graphicFrame macro="">
      <xdr:nvGraphicFramePr>
        <xdr:cNvPr id="75" name="Graphique 74">
          <a:extLst>
            <a:ext uri="{FF2B5EF4-FFF2-40B4-BE49-F238E27FC236}">
              <a16:creationId xmlns:a16="http://schemas.microsoft.com/office/drawing/2014/main" id="{901BD9DA-4176-41E6-A065-C236FB249C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19050</xdr:colOff>
      <xdr:row>12</xdr:row>
      <xdr:rowOff>9525</xdr:rowOff>
    </xdr:from>
    <xdr:to>
      <xdr:col>13</xdr:col>
      <xdr:colOff>1023300</xdr:colOff>
      <xdr:row>13</xdr:row>
      <xdr:rowOff>714740</xdr:rowOff>
    </xdr:to>
    <xdr:graphicFrame macro="">
      <xdr:nvGraphicFramePr>
        <xdr:cNvPr id="76" name="Graphique 75">
          <a:extLst>
            <a:ext uri="{FF2B5EF4-FFF2-40B4-BE49-F238E27FC236}">
              <a16:creationId xmlns:a16="http://schemas.microsoft.com/office/drawing/2014/main" id="{2C7B01B9-8DFA-42CE-A94D-CBEC677AF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15</xdr:col>
      <xdr:colOff>19050</xdr:colOff>
      <xdr:row>17</xdr:row>
      <xdr:rowOff>9525</xdr:rowOff>
    </xdr:from>
    <xdr:to>
      <xdr:col>16</xdr:col>
      <xdr:colOff>1023300</xdr:colOff>
      <xdr:row>18</xdr:row>
      <xdr:rowOff>714740</xdr:rowOff>
    </xdr:to>
    <xdr:graphicFrame macro="">
      <xdr:nvGraphicFramePr>
        <xdr:cNvPr id="77" name="Graphique 76">
          <a:extLst>
            <a:ext uri="{FF2B5EF4-FFF2-40B4-BE49-F238E27FC236}">
              <a16:creationId xmlns:a16="http://schemas.microsoft.com/office/drawing/2014/main" id="{D6FE99F0-754A-4E89-A5CB-3058B0F3B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12</xdr:col>
      <xdr:colOff>19050</xdr:colOff>
      <xdr:row>17</xdr:row>
      <xdr:rowOff>9525</xdr:rowOff>
    </xdr:from>
    <xdr:to>
      <xdr:col>13</xdr:col>
      <xdr:colOff>1023300</xdr:colOff>
      <xdr:row>18</xdr:row>
      <xdr:rowOff>714740</xdr:rowOff>
    </xdr:to>
    <xdr:graphicFrame macro="">
      <xdr:nvGraphicFramePr>
        <xdr:cNvPr id="78" name="Graphique 77">
          <a:extLst>
            <a:ext uri="{FF2B5EF4-FFF2-40B4-BE49-F238E27FC236}">
              <a16:creationId xmlns:a16="http://schemas.microsoft.com/office/drawing/2014/main" id="{2AB400E5-63A7-4F25-87E9-00A0FA9422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19050</xdr:colOff>
      <xdr:row>17</xdr:row>
      <xdr:rowOff>9525</xdr:rowOff>
    </xdr:from>
    <xdr:to>
      <xdr:col>10</xdr:col>
      <xdr:colOff>1023300</xdr:colOff>
      <xdr:row>18</xdr:row>
      <xdr:rowOff>714740</xdr:rowOff>
    </xdr:to>
    <xdr:graphicFrame macro="">
      <xdr:nvGraphicFramePr>
        <xdr:cNvPr id="79" name="Graphique 78">
          <a:extLst>
            <a:ext uri="{FF2B5EF4-FFF2-40B4-BE49-F238E27FC236}">
              <a16:creationId xmlns:a16="http://schemas.microsoft.com/office/drawing/2014/main" id="{245D4DD6-6339-468A-B4AF-992044DFA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19050</xdr:colOff>
      <xdr:row>17</xdr:row>
      <xdr:rowOff>9525</xdr:rowOff>
    </xdr:from>
    <xdr:to>
      <xdr:col>7</xdr:col>
      <xdr:colOff>1023300</xdr:colOff>
      <xdr:row>18</xdr:row>
      <xdr:rowOff>714740</xdr:rowOff>
    </xdr:to>
    <xdr:graphicFrame macro="">
      <xdr:nvGraphicFramePr>
        <xdr:cNvPr id="80" name="Graphique 79">
          <a:extLst>
            <a:ext uri="{FF2B5EF4-FFF2-40B4-BE49-F238E27FC236}">
              <a16:creationId xmlns:a16="http://schemas.microsoft.com/office/drawing/2014/main" id="{AD19B364-533F-4EDA-894A-D221E84A5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3</xdr:col>
      <xdr:colOff>21166</xdr:colOff>
      <xdr:row>59</xdr:row>
      <xdr:rowOff>21166</xdr:rowOff>
    </xdr:from>
    <xdr:to>
      <xdr:col>4</xdr:col>
      <xdr:colOff>1025416</xdr:colOff>
      <xdr:row>59</xdr:row>
      <xdr:rowOff>1456631</xdr:rowOff>
    </xdr:to>
    <xdr:graphicFrame macro="">
      <xdr:nvGraphicFramePr>
        <xdr:cNvPr id="64" name="Graphique 63">
          <a:extLst>
            <a:ext uri="{FF2B5EF4-FFF2-40B4-BE49-F238E27FC236}">
              <a16:creationId xmlns:a16="http://schemas.microsoft.com/office/drawing/2014/main" id="{0AED105A-B24C-42BC-AD00-095D9626E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6</xdr:col>
      <xdr:colOff>21166</xdr:colOff>
      <xdr:row>59</xdr:row>
      <xdr:rowOff>21166</xdr:rowOff>
    </xdr:from>
    <xdr:to>
      <xdr:col>7</xdr:col>
      <xdr:colOff>1025416</xdr:colOff>
      <xdr:row>59</xdr:row>
      <xdr:rowOff>1456631</xdr:rowOff>
    </xdr:to>
    <xdr:graphicFrame macro="">
      <xdr:nvGraphicFramePr>
        <xdr:cNvPr id="65" name="Graphique 64">
          <a:extLst>
            <a:ext uri="{FF2B5EF4-FFF2-40B4-BE49-F238E27FC236}">
              <a16:creationId xmlns:a16="http://schemas.microsoft.com/office/drawing/2014/main" id="{A9727E07-105F-436B-90C9-5BBBD72E1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9</xdr:col>
      <xdr:colOff>21166</xdr:colOff>
      <xdr:row>59</xdr:row>
      <xdr:rowOff>21166</xdr:rowOff>
    </xdr:from>
    <xdr:to>
      <xdr:col>10</xdr:col>
      <xdr:colOff>1025416</xdr:colOff>
      <xdr:row>59</xdr:row>
      <xdr:rowOff>1456631</xdr:rowOff>
    </xdr:to>
    <xdr:graphicFrame macro="">
      <xdr:nvGraphicFramePr>
        <xdr:cNvPr id="66" name="Graphique 65">
          <a:extLst>
            <a:ext uri="{FF2B5EF4-FFF2-40B4-BE49-F238E27FC236}">
              <a16:creationId xmlns:a16="http://schemas.microsoft.com/office/drawing/2014/main" id="{6AF6E4A2-1F9E-4CF6-A053-3634D35AF5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12</xdr:col>
      <xdr:colOff>21166</xdr:colOff>
      <xdr:row>59</xdr:row>
      <xdr:rowOff>21166</xdr:rowOff>
    </xdr:from>
    <xdr:to>
      <xdr:col>13</xdr:col>
      <xdr:colOff>1025416</xdr:colOff>
      <xdr:row>59</xdr:row>
      <xdr:rowOff>1456631</xdr:rowOff>
    </xdr:to>
    <xdr:graphicFrame macro="">
      <xdr:nvGraphicFramePr>
        <xdr:cNvPr id="67" name="Graphique 66">
          <a:extLst>
            <a:ext uri="{FF2B5EF4-FFF2-40B4-BE49-F238E27FC236}">
              <a16:creationId xmlns:a16="http://schemas.microsoft.com/office/drawing/2014/main" id="{CDF62143-CE3E-4D55-88BE-9486D9E04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15</xdr:col>
      <xdr:colOff>21166</xdr:colOff>
      <xdr:row>59</xdr:row>
      <xdr:rowOff>21166</xdr:rowOff>
    </xdr:from>
    <xdr:to>
      <xdr:col>16</xdr:col>
      <xdr:colOff>1025416</xdr:colOff>
      <xdr:row>59</xdr:row>
      <xdr:rowOff>1456631</xdr:rowOff>
    </xdr:to>
    <xdr:graphicFrame macro="">
      <xdr:nvGraphicFramePr>
        <xdr:cNvPr id="68" name="Graphique 67">
          <a:extLst>
            <a:ext uri="{FF2B5EF4-FFF2-40B4-BE49-F238E27FC236}">
              <a16:creationId xmlns:a16="http://schemas.microsoft.com/office/drawing/2014/main" id="{CAD23183-8B7E-4D2E-8A74-40EB926F34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3</xdr:col>
      <xdr:colOff>21166</xdr:colOff>
      <xdr:row>63</xdr:row>
      <xdr:rowOff>21166</xdr:rowOff>
    </xdr:from>
    <xdr:to>
      <xdr:col>4</xdr:col>
      <xdr:colOff>1025416</xdr:colOff>
      <xdr:row>63</xdr:row>
      <xdr:rowOff>1456631</xdr:rowOff>
    </xdr:to>
    <xdr:graphicFrame macro="">
      <xdr:nvGraphicFramePr>
        <xdr:cNvPr id="90" name="Graphique 89">
          <a:extLst>
            <a:ext uri="{FF2B5EF4-FFF2-40B4-BE49-F238E27FC236}">
              <a16:creationId xmlns:a16="http://schemas.microsoft.com/office/drawing/2014/main" id="{94AEE6A8-399D-44EB-B05C-AAE11E419B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6</xdr:col>
      <xdr:colOff>21166</xdr:colOff>
      <xdr:row>63</xdr:row>
      <xdr:rowOff>21166</xdr:rowOff>
    </xdr:from>
    <xdr:to>
      <xdr:col>7</xdr:col>
      <xdr:colOff>1025416</xdr:colOff>
      <xdr:row>63</xdr:row>
      <xdr:rowOff>1456631</xdr:rowOff>
    </xdr:to>
    <xdr:graphicFrame macro="">
      <xdr:nvGraphicFramePr>
        <xdr:cNvPr id="91" name="Graphique 90">
          <a:extLst>
            <a:ext uri="{FF2B5EF4-FFF2-40B4-BE49-F238E27FC236}">
              <a16:creationId xmlns:a16="http://schemas.microsoft.com/office/drawing/2014/main" id="{74D99295-2162-4933-BE36-31A4ACABF1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9</xdr:col>
      <xdr:colOff>21166</xdr:colOff>
      <xdr:row>63</xdr:row>
      <xdr:rowOff>21166</xdr:rowOff>
    </xdr:from>
    <xdr:to>
      <xdr:col>10</xdr:col>
      <xdr:colOff>1025416</xdr:colOff>
      <xdr:row>63</xdr:row>
      <xdr:rowOff>1456631</xdr:rowOff>
    </xdr:to>
    <xdr:graphicFrame macro="">
      <xdr:nvGraphicFramePr>
        <xdr:cNvPr id="92" name="Graphique 91">
          <a:extLst>
            <a:ext uri="{FF2B5EF4-FFF2-40B4-BE49-F238E27FC236}">
              <a16:creationId xmlns:a16="http://schemas.microsoft.com/office/drawing/2014/main" id="{A83FCF74-E99F-4C51-9E28-E2DDC94ED1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12</xdr:col>
      <xdr:colOff>21166</xdr:colOff>
      <xdr:row>63</xdr:row>
      <xdr:rowOff>21166</xdr:rowOff>
    </xdr:from>
    <xdr:to>
      <xdr:col>13</xdr:col>
      <xdr:colOff>1025416</xdr:colOff>
      <xdr:row>63</xdr:row>
      <xdr:rowOff>1456631</xdr:rowOff>
    </xdr:to>
    <xdr:graphicFrame macro="">
      <xdr:nvGraphicFramePr>
        <xdr:cNvPr id="93" name="Graphique 92">
          <a:extLst>
            <a:ext uri="{FF2B5EF4-FFF2-40B4-BE49-F238E27FC236}">
              <a16:creationId xmlns:a16="http://schemas.microsoft.com/office/drawing/2014/main" id="{6464255F-E848-4E4B-BA8B-553FA6FE25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15</xdr:col>
      <xdr:colOff>21166</xdr:colOff>
      <xdr:row>63</xdr:row>
      <xdr:rowOff>21166</xdr:rowOff>
    </xdr:from>
    <xdr:to>
      <xdr:col>16</xdr:col>
      <xdr:colOff>1025416</xdr:colOff>
      <xdr:row>63</xdr:row>
      <xdr:rowOff>1456631</xdr:rowOff>
    </xdr:to>
    <xdr:graphicFrame macro="">
      <xdr:nvGraphicFramePr>
        <xdr:cNvPr id="94" name="Graphique 93">
          <a:extLst>
            <a:ext uri="{FF2B5EF4-FFF2-40B4-BE49-F238E27FC236}">
              <a16:creationId xmlns:a16="http://schemas.microsoft.com/office/drawing/2014/main" id="{D238270C-8C9C-4255-820D-84C3E9240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2</xdr:col>
      <xdr:colOff>0</xdr:colOff>
      <xdr:row>55</xdr:row>
      <xdr:rowOff>56030</xdr:rowOff>
    </xdr:from>
    <xdr:to>
      <xdr:col>3</xdr:col>
      <xdr:colOff>145677</xdr:colOff>
      <xdr:row>55</xdr:row>
      <xdr:rowOff>451037</xdr:rowOff>
    </xdr:to>
    <xdr:pic>
      <xdr:nvPicPr>
        <xdr:cNvPr id="2" name="Image 1" descr="Logo X (Twitter)">
          <a:extLst>
            <a:ext uri="{FF2B5EF4-FFF2-40B4-BE49-F238E27FC236}">
              <a16:creationId xmlns:a16="http://schemas.microsoft.com/office/drawing/2014/main" id="{64E836E2-40EF-4D01-9FE5-AEE4DD329918}"/>
            </a:ext>
          </a:extLst>
        </xdr:cNvPr>
        <xdr:cNvPicPr>
          <a:picLocks noChangeAspect="1" noChangeArrowheads="1"/>
        </xdr:cNvPicPr>
      </xdr:nvPicPr>
      <xdr:blipFill>
        <a:blip xmlns:r="http://schemas.openxmlformats.org/officeDocument/2006/relationships" r:embed="rId44" cstate="print">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2756647" y="27510442"/>
          <a:ext cx="526677" cy="395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571200</xdr:colOff>
      <xdr:row>9</xdr:row>
      <xdr:rowOff>106500</xdr:rowOff>
    </xdr:to>
    <xdr:graphicFrame macro="">
      <xdr:nvGraphicFramePr>
        <xdr:cNvPr id="9" name="Graphique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2">
      <a:dk1>
        <a:sysClr val="windowText" lastClr="000000"/>
      </a:dk1>
      <a:lt1>
        <a:sysClr val="window" lastClr="FFFFFF"/>
      </a:lt1>
      <a:dk2>
        <a:srgbClr val="44546A"/>
      </a:dk2>
      <a:lt2>
        <a:srgbClr val="E7E6E6"/>
      </a:lt2>
      <a:accent1>
        <a:srgbClr val="B0C5D0"/>
      </a:accent1>
      <a:accent2>
        <a:srgbClr val="F8672F"/>
      </a:accent2>
      <a:accent3>
        <a:srgbClr val="A5A5A5"/>
      </a:accent3>
      <a:accent4>
        <a:srgbClr val="BFD800"/>
      </a:accent4>
      <a:accent5>
        <a:srgbClr val="BF3056"/>
      </a:accent5>
      <a:accent6>
        <a:srgbClr val="7F7F7F"/>
      </a:accent6>
      <a:hlink>
        <a:srgbClr val="3E4600"/>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hantalepelletier.com/" TargetMode="External"/><Relationship Id="rId7" Type="http://schemas.openxmlformats.org/officeDocument/2006/relationships/hyperlink" Target="https://namastats.chantalepelletier.com/membre/" TargetMode="External"/><Relationship Id="rId2" Type="http://schemas.openxmlformats.org/officeDocument/2006/relationships/hyperlink" Target="https://twitter.com/ChantPelletier" TargetMode="External"/><Relationship Id="rId1" Type="http://schemas.openxmlformats.org/officeDocument/2006/relationships/hyperlink" Target="https://www.facebook.com/ChantPelletier/" TargetMode="External"/><Relationship Id="rId6" Type="http://schemas.openxmlformats.org/officeDocument/2006/relationships/hyperlink" Target="https://www.youtube.com/c/chantalepelletier" TargetMode="External"/><Relationship Id="rId5" Type="http://schemas.openxmlformats.org/officeDocument/2006/relationships/hyperlink" Target="https://www.linkedin.com/in/chantalepelletier/" TargetMode="External"/><Relationship Id="rId4" Type="http://schemas.openxmlformats.org/officeDocument/2006/relationships/hyperlink" Target="mailto:ecrire@chantalepelletier.com"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17339-AEEA-459E-AE90-93B0BCECECB5}">
  <sheetPr codeName="Feuil21">
    <tabColor rgb="FF006600"/>
  </sheetPr>
  <dimension ref="B3:C133"/>
  <sheetViews>
    <sheetView showGridLines="0" showRowColHeaders="0" tabSelected="1" zoomScaleNormal="100" workbookViewId="0">
      <selection activeCell="C12" sqref="C12"/>
    </sheetView>
  </sheetViews>
  <sheetFormatPr baseColWidth="10" defaultRowHeight="15" x14ac:dyDescent="0.25"/>
  <cols>
    <col min="1" max="1" width="30.7109375" style="105" customWidth="1"/>
    <col min="2" max="2" width="23.7109375" style="105" customWidth="1"/>
    <col min="3" max="3" width="158.28515625" style="105" bestFit="1" customWidth="1"/>
    <col min="4" max="4" width="7.140625" style="105" customWidth="1"/>
    <col min="5" max="5" width="8.5703125" style="105" customWidth="1"/>
    <col min="6" max="6" width="7.85546875" style="105" customWidth="1"/>
    <col min="7" max="7" width="9" style="105" customWidth="1"/>
    <col min="8" max="10" width="11.42578125" style="105"/>
    <col min="11" max="11" width="36.5703125" style="105" customWidth="1"/>
    <col min="12" max="16384" width="11.42578125" style="105"/>
  </cols>
  <sheetData>
    <row r="3" spans="2:3" ht="15" customHeight="1" x14ac:dyDescent="0.25">
      <c r="B3" s="108"/>
      <c r="C3" s="156" t="s">
        <v>111</v>
      </c>
    </row>
    <row r="4" spans="2:3" ht="15" customHeight="1" x14ac:dyDescent="0.25">
      <c r="B4" s="108"/>
      <c r="C4" s="156"/>
    </row>
    <row r="5" spans="2:3" ht="15" customHeight="1" x14ac:dyDescent="0.25">
      <c r="B5" s="108"/>
      <c r="C5" s="156"/>
    </row>
    <row r="6" spans="2:3" ht="15" customHeight="1" x14ac:dyDescent="0.25">
      <c r="B6" s="108"/>
      <c r="C6" s="156"/>
    </row>
    <row r="7" spans="2:3" ht="15" customHeight="1" x14ac:dyDescent="0.25">
      <c r="B7" s="108"/>
      <c r="C7" s="156"/>
    </row>
    <row r="8" spans="2:3" ht="15" customHeight="1" x14ac:dyDescent="0.25">
      <c r="B8" s="108"/>
      <c r="C8" s="109"/>
    </row>
    <row r="9" spans="2:3" ht="15" customHeight="1" x14ac:dyDescent="0.25">
      <c r="B9" s="108"/>
      <c r="C9" s="110" t="s">
        <v>177</v>
      </c>
    </row>
    <row r="10" spans="2:3" ht="15" customHeight="1" x14ac:dyDescent="0.25">
      <c r="B10" s="108"/>
      <c r="C10" s="109"/>
    </row>
    <row r="11" spans="2:3" ht="15.75" thickBot="1" x14ac:dyDescent="0.3"/>
    <row r="12" spans="2:3" s="112" customFormat="1" ht="39.75" customHeight="1" thickBot="1" x14ac:dyDescent="0.3">
      <c r="B12" s="111" t="s">
        <v>102</v>
      </c>
      <c r="C12" s="148" t="s">
        <v>103</v>
      </c>
    </row>
    <row r="13" spans="2:3" s="112" customFormat="1" ht="15" customHeight="1" x14ac:dyDescent="0.25">
      <c r="B13" s="157" t="s">
        <v>153</v>
      </c>
      <c r="C13" s="113"/>
    </row>
    <row r="14" spans="2:3" s="112" customFormat="1" ht="15" customHeight="1" x14ac:dyDescent="0.25">
      <c r="B14" s="158"/>
      <c r="C14" s="149">
        <v>43465</v>
      </c>
    </row>
    <row r="15" spans="2:3" s="112" customFormat="1" ht="15" customHeight="1" x14ac:dyDescent="0.25">
      <c r="B15" s="158"/>
      <c r="C15" s="149">
        <v>43496</v>
      </c>
    </row>
    <row r="16" spans="2:3" s="112" customFormat="1" ht="15" customHeight="1" x14ac:dyDescent="0.25">
      <c r="B16" s="158"/>
      <c r="C16" s="149">
        <v>43524</v>
      </c>
    </row>
    <row r="17" spans="2:3" s="112" customFormat="1" ht="15" customHeight="1" x14ac:dyDescent="0.25">
      <c r="B17" s="158"/>
      <c r="C17" s="149">
        <v>43555</v>
      </c>
    </row>
    <row r="18" spans="2:3" s="112" customFormat="1" ht="15" customHeight="1" x14ac:dyDescent="0.25">
      <c r="B18" s="158"/>
      <c r="C18" s="149">
        <v>43585</v>
      </c>
    </row>
    <row r="19" spans="2:3" s="112" customFormat="1" ht="15" customHeight="1" x14ac:dyDescent="0.25">
      <c r="B19" s="158"/>
      <c r="C19" s="149">
        <v>43616</v>
      </c>
    </row>
    <row r="20" spans="2:3" s="112" customFormat="1" ht="15" customHeight="1" x14ac:dyDescent="0.25">
      <c r="B20" s="158"/>
      <c r="C20" s="149">
        <v>43646</v>
      </c>
    </row>
    <row r="21" spans="2:3" s="112" customFormat="1" ht="15" customHeight="1" x14ac:dyDescent="0.25">
      <c r="B21" s="158"/>
      <c r="C21" s="149">
        <v>43677</v>
      </c>
    </row>
    <row r="22" spans="2:3" s="112" customFormat="1" ht="15" customHeight="1" x14ac:dyDescent="0.25">
      <c r="B22" s="158"/>
      <c r="C22" s="149">
        <v>43708</v>
      </c>
    </row>
    <row r="23" spans="2:3" s="112" customFormat="1" ht="15" customHeight="1" x14ac:dyDescent="0.25">
      <c r="B23" s="158"/>
      <c r="C23" s="149">
        <v>43738</v>
      </c>
    </row>
    <row r="24" spans="2:3" s="112" customFormat="1" ht="15" customHeight="1" x14ac:dyDescent="0.25">
      <c r="B24" s="158"/>
      <c r="C24" s="149">
        <v>43769</v>
      </c>
    </row>
    <row r="25" spans="2:3" s="112" customFormat="1" ht="15" customHeight="1" x14ac:dyDescent="0.25">
      <c r="B25" s="158"/>
      <c r="C25" s="150">
        <v>43799</v>
      </c>
    </row>
    <row r="26" spans="2:3" s="112" customFormat="1" ht="15" customHeight="1" thickBot="1" x14ac:dyDescent="0.3">
      <c r="B26" s="159"/>
      <c r="C26" s="114"/>
    </row>
    <row r="27" spans="2:3" ht="15.75" thickBot="1" x14ac:dyDescent="0.3"/>
    <row r="28" spans="2:3" ht="18.75" x14ac:dyDescent="0.3">
      <c r="B28" s="115" t="s">
        <v>170</v>
      </c>
      <c r="C28" s="116"/>
    </row>
    <row r="29" spans="2:3" ht="6" customHeight="1" x14ac:dyDescent="0.25">
      <c r="B29" s="139"/>
      <c r="C29" s="151"/>
    </row>
    <row r="30" spans="2:3" x14ac:dyDescent="0.25">
      <c r="B30" s="139"/>
      <c r="C30" s="152" t="s">
        <v>171</v>
      </c>
    </row>
    <row r="31" spans="2:3" x14ac:dyDescent="0.25">
      <c r="B31" s="139"/>
      <c r="C31" s="153" t="s">
        <v>169</v>
      </c>
    </row>
    <row r="32" spans="2:3" ht="15.75" thickBot="1" x14ac:dyDescent="0.3">
      <c r="B32" s="119"/>
      <c r="C32" s="140"/>
    </row>
    <row r="33" spans="2:3" ht="15.75" thickBot="1" x14ac:dyDescent="0.3"/>
    <row r="34" spans="2:3" ht="20.100000000000001" customHeight="1" x14ac:dyDescent="0.3">
      <c r="B34" s="115" t="s">
        <v>104</v>
      </c>
      <c r="C34" s="116"/>
    </row>
    <row r="35" spans="2:3" ht="20.100000000000001" customHeight="1" x14ac:dyDescent="0.25">
      <c r="B35" s="117" t="s">
        <v>22</v>
      </c>
      <c r="C35" s="118" t="s">
        <v>166</v>
      </c>
    </row>
    <row r="36" spans="2:3" ht="20.100000000000001" customHeight="1" x14ac:dyDescent="0.25">
      <c r="B36" s="117" t="s">
        <v>22</v>
      </c>
      <c r="C36" s="118" t="s">
        <v>174</v>
      </c>
    </row>
    <row r="37" spans="2:3" ht="20.100000000000001" customHeight="1" x14ac:dyDescent="0.25">
      <c r="B37" s="117" t="s">
        <v>22</v>
      </c>
      <c r="C37" s="118" t="s">
        <v>82</v>
      </c>
    </row>
    <row r="38" spans="2:3" ht="20.100000000000001" customHeight="1" x14ac:dyDescent="0.25">
      <c r="B38" s="117" t="s">
        <v>22</v>
      </c>
      <c r="C38" s="118" t="s">
        <v>116</v>
      </c>
    </row>
    <row r="39" spans="2:3" ht="20.100000000000001" customHeight="1" x14ac:dyDescent="0.25">
      <c r="B39" s="117" t="s">
        <v>22</v>
      </c>
      <c r="C39" s="118" t="s">
        <v>164</v>
      </c>
    </row>
    <row r="40" spans="2:3" ht="20.100000000000001" customHeight="1" x14ac:dyDescent="0.25">
      <c r="B40" s="117" t="s">
        <v>22</v>
      </c>
      <c r="C40" s="118" t="s">
        <v>21</v>
      </c>
    </row>
    <row r="41" spans="2:3" ht="20.100000000000001" customHeight="1" x14ac:dyDescent="0.25">
      <c r="B41" s="117" t="s">
        <v>22</v>
      </c>
      <c r="C41" s="118" t="s">
        <v>127</v>
      </c>
    </row>
    <row r="42" spans="2:3" ht="20.100000000000001" customHeight="1" x14ac:dyDescent="0.25">
      <c r="B42" s="117" t="s">
        <v>22</v>
      </c>
      <c r="C42" s="118" t="s">
        <v>128</v>
      </c>
    </row>
    <row r="43" spans="2:3" s="121" customFormat="1" ht="32.25" customHeight="1" thickBot="1" x14ac:dyDescent="0.3">
      <c r="B43" s="119" t="s">
        <v>22</v>
      </c>
      <c r="C43" s="120" t="s">
        <v>165</v>
      </c>
    </row>
    <row r="44" spans="2:3" ht="15.75" thickBot="1" x14ac:dyDescent="0.3"/>
    <row r="45" spans="2:3" ht="18.75" x14ac:dyDescent="0.3">
      <c r="B45" s="122" t="s">
        <v>27</v>
      </c>
      <c r="C45" s="123"/>
    </row>
    <row r="46" spans="2:3" x14ac:dyDescent="0.25">
      <c r="B46" s="124" t="s">
        <v>175</v>
      </c>
      <c r="C46" s="125"/>
    </row>
    <row r="47" spans="2:3" s="128" customFormat="1" ht="12.75" x14ac:dyDescent="0.2">
      <c r="B47" s="126" t="s">
        <v>22</v>
      </c>
      <c r="C47" s="127" t="s">
        <v>176</v>
      </c>
    </row>
    <row r="48" spans="2:3" x14ac:dyDescent="0.25">
      <c r="B48" s="124" t="s">
        <v>172</v>
      </c>
      <c r="C48" s="125"/>
    </row>
    <row r="49" spans="2:3" s="128" customFormat="1" ht="12.75" x14ac:dyDescent="0.2">
      <c r="B49" s="126" t="s">
        <v>22</v>
      </c>
      <c r="C49" s="127" t="s">
        <v>173</v>
      </c>
    </row>
    <row r="50" spans="2:3" x14ac:dyDescent="0.25">
      <c r="B50" s="124" t="s">
        <v>162</v>
      </c>
      <c r="C50" s="125"/>
    </row>
    <row r="51" spans="2:3" s="128" customFormat="1" ht="12.75" x14ac:dyDescent="0.2">
      <c r="B51" s="126" t="s">
        <v>22</v>
      </c>
      <c r="C51" s="127" t="s">
        <v>112</v>
      </c>
    </row>
    <row r="52" spans="2:3" s="128" customFormat="1" ht="12.75" x14ac:dyDescent="0.2">
      <c r="B52" s="126" t="s">
        <v>22</v>
      </c>
      <c r="C52" s="127" t="s">
        <v>105</v>
      </c>
    </row>
    <row r="53" spans="2:3" s="128" customFormat="1" ht="12.75" x14ac:dyDescent="0.2">
      <c r="B53" s="126" t="s">
        <v>22</v>
      </c>
      <c r="C53" s="127" t="s">
        <v>113</v>
      </c>
    </row>
    <row r="54" spans="2:3" s="128" customFormat="1" ht="12.75" x14ac:dyDescent="0.2">
      <c r="B54" s="126" t="s">
        <v>22</v>
      </c>
      <c r="C54" s="127" t="s">
        <v>138</v>
      </c>
    </row>
    <row r="55" spans="2:3" s="128" customFormat="1" ht="12.75" x14ac:dyDescent="0.2">
      <c r="B55" s="126" t="s">
        <v>22</v>
      </c>
      <c r="C55" s="127" t="s">
        <v>114</v>
      </c>
    </row>
    <row r="56" spans="2:3" s="128" customFormat="1" ht="12.75" x14ac:dyDescent="0.2">
      <c r="B56" s="126"/>
      <c r="C56" s="127"/>
    </row>
    <row r="57" spans="2:3" s="128" customFormat="1" ht="15" customHeight="1" x14ac:dyDescent="0.2">
      <c r="B57" s="154" t="s">
        <v>163</v>
      </c>
      <c r="C57" s="155"/>
    </row>
    <row r="58" spans="2:3" s="128" customFormat="1" ht="12.75" x14ac:dyDescent="0.2">
      <c r="B58" s="126"/>
      <c r="C58" s="127"/>
    </row>
    <row r="59" spans="2:3" x14ac:dyDescent="0.25">
      <c r="B59" s="124" t="s">
        <v>84</v>
      </c>
      <c r="C59" s="127"/>
    </row>
    <row r="60" spans="2:3" x14ac:dyDescent="0.25">
      <c r="B60" s="129" t="s">
        <v>22</v>
      </c>
      <c r="C60" s="127" t="s">
        <v>71</v>
      </c>
    </row>
    <row r="61" spans="2:3" x14ac:dyDescent="0.25">
      <c r="B61" s="124" t="s">
        <v>68</v>
      </c>
      <c r="C61" s="127"/>
    </row>
    <row r="62" spans="2:3" x14ac:dyDescent="0.25">
      <c r="B62" s="129" t="s">
        <v>22</v>
      </c>
      <c r="C62" s="127" t="s">
        <v>72</v>
      </c>
    </row>
    <row r="63" spans="2:3" x14ac:dyDescent="0.25">
      <c r="B63" s="129" t="s">
        <v>22</v>
      </c>
      <c r="C63" s="127" t="s">
        <v>71</v>
      </c>
    </row>
    <row r="64" spans="2:3" x14ac:dyDescent="0.25">
      <c r="B64" s="129" t="s">
        <v>22</v>
      </c>
      <c r="C64" s="127" t="s">
        <v>73</v>
      </c>
    </row>
    <row r="65" spans="2:3" x14ac:dyDescent="0.25">
      <c r="B65" s="129" t="s">
        <v>22</v>
      </c>
      <c r="C65" s="127" t="s">
        <v>74</v>
      </c>
    </row>
    <row r="66" spans="2:3" x14ac:dyDescent="0.25">
      <c r="B66" s="129" t="s">
        <v>22</v>
      </c>
      <c r="C66" s="127" t="s">
        <v>75</v>
      </c>
    </row>
    <row r="67" spans="2:3" ht="5.25" customHeight="1" x14ac:dyDescent="0.3">
      <c r="B67" s="130"/>
      <c r="C67" s="125"/>
    </row>
    <row r="68" spans="2:3" s="128" customFormat="1" ht="12.75" customHeight="1" x14ac:dyDescent="0.2">
      <c r="B68" s="124" t="s">
        <v>65</v>
      </c>
      <c r="C68" s="127"/>
    </row>
    <row r="69" spans="2:3" s="128" customFormat="1" ht="12.75" customHeight="1" x14ac:dyDescent="0.2">
      <c r="B69" s="129" t="s">
        <v>22</v>
      </c>
      <c r="C69" s="127" t="s">
        <v>66</v>
      </c>
    </row>
    <row r="70" spans="2:3" ht="7.5" customHeight="1" x14ac:dyDescent="0.3">
      <c r="B70" s="131"/>
      <c r="C70" s="125"/>
    </row>
    <row r="71" spans="2:3" s="128" customFormat="1" ht="12.75" customHeight="1" x14ac:dyDescent="0.2">
      <c r="B71" s="124" t="s">
        <v>62</v>
      </c>
      <c r="C71" s="127"/>
    </row>
    <row r="72" spans="2:3" s="128" customFormat="1" ht="12.75" customHeight="1" x14ac:dyDescent="0.2">
      <c r="B72" s="129" t="s">
        <v>22</v>
      </c>
      <c r="C72" s="127" t="s">
        <v>63</v>
      </c>
    </row>
    <row r="73" spans="2:3" s="128" customFormat="1" ht="12.75" customHeight="1" x14ac:dyDescent="0.2">
      <c r="B73" s="129" t="s">
        <v>22</v>
      </c>
      <c r="C73" s="127" t="s">
        <v>64</v>
      </c>
    </row>
    <row r="74" spans="2:3" s="128" customFormat="1" ht="12.75" customHeight="1" x14ac:dyDescent="0.2">
      <c r="B74" s="129" t="s">
        <v>22</v>
      </c>
      <c r="C74" s="127" t="s">
        <v>49</v>
      </c>
    </row>
    <row r="75" spans="2:3" ht="7.5" customHeight="1" x14ac:dyDescent="0.3">
      <c r="B75" s="131"/>
      <c r="C75" s="125"/>
    </row>
    <row r="76" spans="2:3" s="128" customFormat="1" ht="12.75" customHeight="1" x14ac:dyDescent="0.2">
      <c r="B76" s="124" t="s">
        <v>60</v>
      </c>
      <c r="C76" s="127"/>
    </row>
    <row r="77" spans="2:3" s="128" customFormat="1" ht="12.75" customHeight="1" x14ac:dyDescent="0.2">
      <c r="B77" s="129" t="s">
        <v>22</v>
      </c>
      <c r="C77" s="127" t="s">
        <v>61</v>
      </c>
    </row>
    <row r="78" spans="2:3" ht="7.5" customHeight="1" x14ac:dyDescent="0.3">
      <c r="B78" s="130"/>
      <c r="C78" s="125"/>
    </row>
    <row r="79" spans="2:3" s="128" customFormat="1" ht="12.75" customHeight="1" x14ac:dyDescent="0.2">
      <c r="B79" s="124" t="s">
        <v>58</v>
      </c>
      <c r="C79" s="127"/>
    </row>
    <row r="80" spans="2:3" s="128" customFormat="1" ht="12.75" customHeight="1" x14ac:dyDescent="0.2">
      <c r="B80" s="129" t="s">
        <v>22</v>
      </c>
      <c r="C80" s="127" t="s">
        <v>59</v>
      </c>
    </row>
    <row r="81" spans="2:3" ht="7.5" customHeight="1" x14ac:dyDescent="0.3">
      <c r="B81" s="130"/>
      <c r="C81" s="125"/>
    </row>
    <row r="82" spans="2:3" s="128" customFormat="1" ht="12.75" customHeight="1" x14ac:dyDescent="0.2">
      <c r="B82" s="124" t="s">
        <v>56</v>
      </c>
      <c r="C82" s="127"/>
    </row>
    <row r="83" spans="2:3" s="128" customFormat="1" ht="12.75" customHeight="1" x14ac:dyDescent="0.2">
      <c r="B83" s="129" t="s">
        <v>22</v>
      </c>
      <c r="C83" s="127" t="s">
        <v>57</v>
      </c>
    </row>
    <row r="84" spans="2:3" s="128" customFormat="1" ht="12.75" customHeight="1" x14ac:dyDescent="0.2">
      <c r="B84" s="132"/>
      <c r="C84" s="127"/>
    </row>
    <row r="85" spans="2:3" s="135" customFormat="1" ht="12.75" x14ac:dyDescent="0.2">
      <c r="B85" s="133" t="s">
        <v>53</v>
      </c>
      <c r="C85" s="134"/>
    </row>
    <row r="86" spans="2:3" s="135" customFormat="1" ht="12.75" x14ac:dyDescent="0.2">
      <c r="B86" s="126" t="s">
        <v>22</v>
      </c>
      <c r="C86" s="127" t="s">
        <v>54</v>
      </c>
    </row>
    <row r="87" spans="2:3" s="135" customFormat="1" ht="12.75" x14ac:dyDescent="0.2">
      <c r="B87" s="126" t="s">
        <v>22</v>
      </c>
      <c r="C87" s="127" t="s">
        <v>55</v>
      </c>
    </row>
    <row r="88" spans="2:3" s="135" customFormat="1" ht="12.75" x14ac:dyDescent="0.2">
      <c r="B88" s="136"/>
      <c r="C88" s="127"/>
    </row>
    <row r="89" spans="2:3" s="135" customFormat="1" ht="12.75" x14ac:dyDescent="0.2">
      <c r="B89" s="133" t="s">
        <v>51</v>
      </c>
      <c r="C89" s="134"/>
    </row>
    <row r="90" spans="2:3" s="135" customFormat="1" ht="12.75" x14ac:dyDescent="0.2">
      <c r="B90" s="126" t="s">
        <v>22</v>
      </c>
      <c r="C90" s="127" t="s">
        <v>52</v>
      </c>
    </row>
    <row r="91" spans="2:3" s="128" customFormat="1" ht="12.75" x14ac:dyDescent="0.2">
      <c r="B91" s="126"/>
      <c r="C91" s="127"/>
    </row>
    <row r="92" spans="2:3" s="135" customFormat="1" ht="12.75" x14ac:dyDescent="0.2">
      <c r="B92" s="133" t="s">
        <v>44</v>
      </c>
      <c r="C92" s="134"/>
    </row>
    <row r="93" spans="2:3" s="135" customFormat="1" ht="12.75" x14ac:dyDescent="0.2">
      <c r="B93" s="126" t="s">
        <v>22</v>
      </c>
      <c r="C93" s="127" t="s">
        <v>43</v>
      </c>
    </row>
    <row r="94" spans="2:3" s="135" customFormat="1" ht="12.75" x14ac:dyDescent="0.2">
      <c r="B94" s="126" t="s">
        <v>22</v>
      </c>
      <c r="C94" s="127" t="s">
        <v>48</v>
      </c>
    </row>
    <row r="95" spans="2:3" s="135" customFormat="1" ht="12.75" x14ac:dyDescent="0.2">
      <c r="B95" s="126" t="s">
        <v>22</v>
      </c>
      <c r="C95" s="127" t="s">
        <v>47</v>
      </c>
    </row>
    <row r="96" spans="2:3" s="135" customFormat="1" ht="12.75" x14ac:dyDescent="0.2">
      <c r="B96" s="126" t="s">
        <v>22</v>
      </c>
      <c r="C96" s="127" t="s">
        <v>49</v>
      </c>
    </row>
    <row r="97" spans="2:3" s="135" customFormat="1" ht="12.75" x14ac:dyDescent="0.2">
      <c r="B97" s="126"/>
      <c r="C97" s="127"/>
    </row>
    <row r="98" spans="2:3" s="128" customFormat="1" ht="12.75" x14ac:dyDescent="0.2">
      <c r="B98" s="133" t="s">
        <v>41</v>
      </c>
      <c r="C98" s="134"/>
    </row>
    <row r="99" spans="2:3" s="128" customFormat="1" ht="12.75" x14ac:dyDescent="0.2">
      <c r="B99" s="126" t="s">
        <v>22</v>
      </c>
      <c r="C99" s="127" t="s">
        <v>40</v>
      </c>
    </row>
    <row r="100" spans="2:3" s="128" customFormat="1" ht="12.75" x14ac:dyDescent="0.2">
      <c r="B100" s="126"/>
      <c r="C100" s="127"/>
    </row>
    <row r="101" spans="2:3" s="128" customFormat="1" ht="12.75" x14ac:dyDescent="0.2">
      <c r="B101" s="133" t="s">
        <v>36</v>
      </c>
      <c r="C101" s="134"/>
    </row>
    <row r="102" spans="2:3" s="128" customFormat="1" ht="12.75" x14ac:dyDescent="0.2">
      <c r="B102" s="126" t="s">
        <v>22</v>
      </c>
      <c r="C102" s="127" t="s">
        <v>30</v>
      </c>
    </row>
    <row r="103" spans="2:3" s="128" customFormat="1" ht="12.75" x14ac:dyDescent="0.2">
      <c r="B103" s="126" t="s">
        <v>22</v>
      </c>
      <c r="C103" s="127" t="s">
        <v>33</v>
      </c>
    </row>
    <row r="104" spans="2:3" s="128" customFormat="1" ht="12.75" x14ac:dyDescent="0.2">
      <c r="B104" s="126" t="s">
        <v>22</v>
      </c>
      <c r="C104" s="127" t="s">
        <v>32</v>
      </c>
    </row>
    <row r="105" spans="2:3" s="128" customFormat="1" ht="12.75" x14ac:dyDescent="0.2">
      <c r="B105" s="126" t="s">
        <v>22</v>
      </c>
      <c r="C105" s="127" t="s">
        <v>34</v>
      </c>
    </row>
    <row r="106" spans="2:3" s="128" customFormat="1" ht="12.75" x14ac:dyDescent="0.2">
      <c r="B106" s="126" t="s">
        <v>22</v>
      </c>
      <c r="C106" s="127" t="s">
        <v>39</v>
      </c>
    </row>
    <row r="107" spans="2:3" s="128" customFormat="1" ht="15" customHeight="1" x14ac:dyDescent="0.2">
      <c r="B107" s="126" t="s">
        <v>22</v>
      </c>
      <c r="C107" s="127" t="s">
        <v>35</v>
      </c>
    </row>
    <row r="108" spans="2:3" s="128" customFormat="1" ht="15" customHeight="1" x14ac:dyDescent="0.2">
      <c r="B108" s="126" t="s">
        <v>22</v>
      </c>
      <c r="C108" s="127" t="s">
        <v>29</v>
      </c>
    </row>
    <row r="109" spans="2:3" s="128" customFormat="1" ht="15" customHeight="1" x14ac:dyDescent="0.2">
      <c r="B109" s="126"/>
      <c r="C109" s="127"/>
    </row>
    <row r="110" spans="2:3" s="128" customFormat="1" ht="15" customHeight="1" x14ac:dyDescent="0.2">
      <c r="B110" s="133" t="s">
        <v>37</v>
      </c>
      <c r="C110" s="134"/>
    </row>
    <row r="111" spans="2:3" s="128" customFormat="1" ht="15" customHeight="1" x14ac:dyDescent="0.2">
      <c r="B111" s="126" t="s">
        <v>22</v>
      </c>
      <c r="C111" s="127" t="s">
        <v>28</v>
      </c>
    </row>
    <row r="112" spans="2:3" s="128" customFormat="1" ht="15" customHeight="1" x14ac:dyDescent="0.2">
      <c r="B112" s="126" t="s">
        <v>22</v>
      </c>
      <c r="C112" s="127" t="s">
        <v>31</v>
      </c>
    </row>
    <row r="113" spans="2:3" s="128" customFormat="1" ht="15" customHeight="1" x14ac:dyDescent="0.2">
      <c r="B113" s="126" t="s">
        <v>22</v>
      </c>
      <c r="C113" s="127" t="s">
        <v>29</v>
      </c>
    </row>
    <row r="114" spans="2:3" s="128" customFormat="1" ht="15" customHeight="1" x14ac:dyDescent="0.2">
      <c r="B114" s="126"/>
      <c r="C114" s="127"/>
    </row>
    <row r="115" spans="2:3" s="135" customFormat="1" ht="15" customHeight="1" x14ac:dyDescent="0.2">
      <c r="B115" s="133" t="s">
        <v>38</v>
      </c>
      <c r="C115" s="134"/>
    </row>
    <row r="116" spans="2:3" s="128" customFormat="1" ht="12.75" x14ac:dyDescent="0.2">
      <c r="B116" s="126" t="s">
        <v>22</v>
      </c>
      <c r="C116" s="127" t="s">
        <v>23</v>
      </c>
    </row>
    <row r="117" spans="2:3" s="128" customFormat="1" ht="12.75" x14ac:dyDescent="0.2">
      <c r="B117" s="126" t="s">
        <v>22</v>
      </c>
      <c r="C117" s="127" t="s">
        <v>24</v>
      </c>
    </row>
    <row r="118" spans="2:3" s="128" customFormat="1" ht="12.75" x14ac:dyDescent="0.2">
      <c r="B118" s="126" t="s">
        <v>22</v>
      </c>
      <c r="C118" s="127" t="s">
        <v>25</v>
      </c>
    </row>
    <row r="119" spans="2:3" s="128" customFormat="1" ht="13.5" thickBot="1" x14ac:dyDescent="0.25">
      <c r="B119" s="137"/>
      <c r="C119" s="138"/>
    </row>
    <row r="120" spans="2:3" s="128" customFormat="1" ht="13.5" thickBot="1" x14ac:dyDescent="0.25"/>
    <row r="121" spans="2:3" ht="18.75" x14ac:dyDescent="0.3">
      <c r="B121" s="115" t="s">
        <v>83</v>
      </c>
      <c r="C121" s="116"/>
    </row>
    <row r="122" spans="2:3" x14ac:dyDescent="0.25">
      <c r="B122" s="139" t="s">
        <v>13</v>
      </c>
      <c r="C122" s="106" t="s">
        <v>14</v>
      </c>
    </row>
    <row r="123" spans="2:3" x14ac:dyDescent="0.25">
      <c r="B123" s="139" t="s">
        <v>9</v>
      </c>
      <c r="C123" s="106" t="s">
        <v>7</v>
      </c>
    </row>
    <row r="124" spans="2:3" x14ac:dyDescent="0.25">
      <c r="B124" s="139" t="s">
        <v>20</v>
      </c>
      <c r="C124" s="106" t="s">
        <v>26</v>
      </c>
    </row>
    <row r="125" spans="2:3" x14ac:dyDescent="0.25">
      <c r="B125" s="139" t="s">
        <v>8</v>
      </c>
      <c r="C125" s="106" t="s">
        <v>10</v>
      </c>
    </row>
    <row r="126" spans="2:3" x14ac:dyDescent="0.25">
      <c r="B126" s="139" t="s">
        <v>67</v>
      </c>
      <c r="C126" s="107" t="s">
        <v>50</v>
      </c>
    </row>
    <row r="127" spans="2:3" x14ac:dyDescent="0.25">
      <c r="B127" s="139" t="s">
        <v>11</v>
      </c>
      <c r="C127" s="106" t="s">
        <v>12</v>
      </c>
    </row>
    <row r="128" spans="2:3" ht="15.75" thickBot="1" x14ac:dyDescent="0.3">
      <c r="B128" s="119"/>
      <c r="C128" s="140"/>
    </row>
    <row r="129" spans="2:3" ht="15.75" thickBot="1" x14ac:dyDescent="0.3"/>
    <row r="130" spans="2:3" ht="18.75" x14ac:dyDescent="0.3">
      <c r="B130" s="141" t="s">
        <v>167</v>
      </c>
      <c r="C130" s="142"/>
    </row>
    <row r="131" spans="2:3" x14ac:dyDescent="0.25">
      <c r="B131" s="143"/>
      <c r="C131" s="144"/>
    </row>
    <row r="132" spans="2:3" ht="60" x14ac:dyDescent="0.25">
      <c r="B132" s="143"/>
      <c r="C132" s="145" t="s">
        <v>168</v>
      </c>
    </row>
    <row r="133" spans="2:3" ht="15.75" thickBot="1" x14ac:dyDescent="0.3">
      <c r="B133" s="146"/>
      <c r="C133" s="147"/>
    </row>
  </sheetData>
  <sheetProtection algorithmName="SHA-512" hashValue="l3WXMwfmMDt45nwKcuqwpdJQzAqVqS/ES0QoNfA20HLtTmdg7gQNFkTviVs/KqcWn9MgWfoVOmOw9gYoJ8CIqg==" saltValue="RlIpRNjbOiwenN2+JdTBeA==" spinCount="100000" sheet="1" objects="1" scenarios="1" selectLockedCells="1"/>
  <mergeCells count="3">
    <mergeCell ref="B57:C57"/>
    <mergeCell ref="C3:C7"/>
    <mergeCell ref="B13:B26"/>
  </mergeCells>
  <hyperlinks>
    <hyperlink ref="C123" r:id="rId1" xr:uid="{A6FE4688-AA17-4BA0-A618-84CA32F929B4}"/>
    <hyperlink ref="C127" r:id="rId2" xr:uid="{299FB6DA-7A7C-4383-BCBF-614C1450D2ED}"/>
    <hyperlink ref="C124" r:id="rId3" xr:uid="{DC148664-FDF6-44AF-B133-810D6D965025}"/>
    <hyperlink ref="C122" r:id="rId4" xr:uid="{8210040C-52EB-4EE4-97C5-75237C6031C0}"/>
    <hyperlink ref="C125" r:id="rId5" xr:uid="{46727B32-0F25-455C-A081-7FC93AEDA36A}"/>
    <hyperlink ref="C126" r:id="rId6" xr:uid="{0E23471C-382E-4B44-9457-1916922275FB}"/>
    <hyperlink ref="C31" r:id="rId7" xr:uid="{58BF71A0-62CF-437E-B3AB-36B814867798}"/>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00417-2647-48D8-BB2F-74FD4DB5B687}">
  <sheetPr>
    <tabColor rgb="FFE37400"/>
    <pageSetUpPr fitToPage="1"/>
  </sheetPr>
  <dimension ref="A1:U263"/>
  <sheetViews>
    <sheetView showGridLines="0" showRowColHeaders="0" zoomScaleNormal="100" workbookViewId="0">
      <pane ySplit="5" topLeftCell="A6" activePane="bottomLeft" state="frozen"/>
      <selection pane="bottomLeft" activeCell="F7" sqref="F7"/>
    </sheetView>
  </sheetViews>
  <sheetFormatPr baseColWidth="10" defaultRowHeight="12.75" x14ac:dyDescent="0.25"/>
  <cols>
    <col min="1" max="1" width="2.7109375" style="42" customWidth="1"/>
    <col min="2" max="2" width="3.7109375" style="42" customWidth="1"/>
    <col min="3" max="3" width="21.28515625" style="42" customWidth="1"/>
    <col min="4" max="4" width="10.7109375" style="42" customWidth="1"/>
    <col min="5" max="5" width="7.140625" style="54" bestFit="1" customWidth="1"/>
    <col min="6" max="17" width="7.7109375" style="42" customWidth="1"/>
    <col min="18" max="18" width="12.7109375" style="42" customWidth="1"/>
    <col min="19" max="19" width="5.7109375" style="42" customWidth="1"/>
    <col min="20" max="20" width="11.7109375" style="42" customWidth="1"/>
    <col min="21" max="21" width="155.7109375" style="42" customWidth="1"/>
    <col min="22" max="16384" width="11.42578125" style="42"/>
  </cols>
  <sheetData>
    <row r="1" spans="1:21" ht="15" customHeight="1" x14ac:dyDescent="0.25">
      <c r="A1" s="180"/>
      <c r="B1" s="180"/>
      <c r="C1" s="180"/>
      <c r="D1" s="180"/>
      <c r="E1" s="180"/>
    </row>
    <row r="2" spans="1:21" ht="18.75" x14ac:dyDescent="0.25">
      <c r="A2" s="180"/>
      <c r="B2" s="180"/>
      <c r="C2" s="180"/>
      <c r="D2" s="180"/>
      <c r="E2" s="180"/>
      <c r="F2" s="170" t="str">
        <f>IF(Accueil!$C$12="Inscrivez ici le nom de l'organisation pour laquelle les statistiques sont compilées. Le nom sera affiché partout où c'est nécessaire.","Inscrivez le nom de votre organisation dans l'onglet vert Accueil.",Accueil!$C$12)</f>
        <v>Inscrivez le nom de votre organisation dans l'onglet vert Accueil.</v>
      </c>
      <c r="G2" s="170"/>
      <c r="H2" s="170"/>
      <c r="I2" s="170"/>
      <c r="J2" s="170"/>
      <c r="K2" s="170"/>
      <c r="L2" s="170"/>
      <c r="M2" s="170"/>
      <c r="N2" s="170"/>
      <c r="O2" s="170"/>
      <c r="P2" s="170"/>
      <c r="Q2" s="170"/>
      <c r="R2" s="170"/>
    </row>
    <row r="3" spans="1:21" ht="9.9499999999999993" customHeight="1" thickBot="1" x14ac:dyDescent="0.3">
      <c r="A3" s="180"/>
      <c r="B3" s="180"/>
      <c r="C3" s="180"/>
      <c r="D3" s="180"/>
      <c r="E3" s="180"/>
      <c r="F3" s="43"/>
      <c r="G3" s="43"/>
      <c r="H3" s="43"/>
      <c r="I3" s="43"/>
      <c r="J3" s="43"/>
      <c r="K3" s="43"/>
      <c r="L3" s="43"/>
      <c r="M3" s="43"/>
      <c r="N3" s="43"/>
      <c r="O3" s="43"/>
      <c r="P3" s="43"/>
      <c r="Q3" s="43"/>
      <c r="R3" s="44"/>
    </row>
    <row r="4" spans="1:21" ht="24.95" customHeight="1" thickBot="1" x14ac:dyDescent="0.3">
      <c r="A4" s="180"/>
      <c r="B4" s="180"/>
      <c r="C4" s="180"/>
      <c r="D4" s="180"/>
      <c r="E4" s="180"/>
      <c r="F4" s="171" t="s">
        <v>95</v>
      </c>
      <c r="G4" s="172"/>
      <c r="H4" s="172"/>
      <c r="I4" s="172"/>
      <c r="J4" s="172"/>
      <c r="K4" s="172"/>
      <c r="L4" s="172"/>
      <c r="M4" s="172"/>
      <c r="N4" s="172"/>
      <c r="O4" s="172"/>
      <c r="P4" s="172"/>
      <c r="Q4" s="172"/>
      <c r="R4" s="173"/>
      <c r="T4" s="181" t="s">
        <v>115</v>
      </c>
      <c r="U4" s="182"/>
    </row>
    <row r="5" spans="1:21" ht="42.75" customHeight="1" thickBot="1" x14ac:dyDescent="0.3">
      <c r="A5" s="180"/>
      <c r="B5" s="180"/>
      <c r="C5" s="180"/>
      <c r="D5" s="180"/>
      <c r="E5" s="180"/>
      <c r="F5" s="60">
        <f>Accueil!C14</f>
        <v>43465</v>
      </c>
      <c r="G5" s="61">
        <f>Accueil!C15</f>
        <v>43496</v>
      </c>
      <c r="H5" s="61">
        <f>Accueil!C16</f>
        <v>43524</v>
      </c>
      <c r="I5" s="61">
        <f>Accueil!C17</f>
        <v>43555</v>
      </c>
      <c r="J5" s="61">
        <f>Accueil!C18</f>
        <v>43585</v>
      </c>
      <c r="K5" s="61">
        <f>Accueil!C19</f>
        <v>43616</v>
      </c>
      <c r="L5" s="61">
        <f>Accueil!C20</f>
        <v>43646</v>
      </c>
      <c r="M5" s="61">
        <f>Accueil!C21</f>
        <v>43677</v>
      </c>
      <c r="N5" s="61">
        <f>Accueil!C22</f>
        <v>43708</v>
      </c>
      <c r="O5" s="61">
        <f>Accueil!C23</f>
        <v>43738</v>
      </c>
      <c r="P5" s="61">
        <f>Accueil!C24</f>
        <v>43769</v>
      </c>
      <c r="Q5" s="62">
        <f>Accueil!C25</f>
        <v>43799</v>
      </c>
      <c r="R5" s="14" t="s">
        <v>152</v>
      </c>
      <c r="T5" s="183"/>
      <c r="U5" s="184"/>
    </row>
    <row r="6" spans="1:21" ht="2.1" customHeight="1" thickBot="1" x14ac:dyDescent="0.3">
      <c r="A6" s="41"/>
      <c r="B6" s="26"/>
      <c r="C6" s="26"/>
      <c r="D6" s="26"/>
      <c r="E6" s="26"/>
      <c r="F6" s="45"/>
      <c r="G6" s="46"/>
      <c r="H6" s="46"/>
      <c r="I6" s="46"/>
      <c r="J6" s="46"/>
      <c r="K6" s="46"/>
      <c r="L6" s="46"/>
      <c r="M6" s="46"/>
      <c r="N6" s="46"/>
      <c r="O6" s="46"/>
      <c r="P6" s="46"/>
      <c r="Q6" s="47"/>
      <c r="R6" s="23"/>
      <c r="T6" s="24"/>
      <c r="U6" s="25"/>
    </row>
    <row r="7" spans="1:21" s="48" customFormat="1" ht="20.100000000000001" customHeight="1" x14ac:dyDescent="0.2">
      <c r="B7" s="174">
        <v>1</v>
      </c>
      <c r="C7" s="176" t="s">
        <v>154</v>
      </c>
      <c r="D7" s="168"/>
      <c r="E7" s="15" t="s">
        <v>88</v>
      </c>
      <c r="F7" s="32">
        <f>Accueil!C16</f>
        <v>43524</v>
      </c>
      <c r="G7" s="33">
        <f>Accueil!C17</f>
        <v>43555</v>
      </c>
      <c r="H7" s="33">
        <f>Accueil!C18</f>
        <v>43585</v>
      </c>
      <c r="I7" s="33">
        <f>Accueil!C19</f>
        <v>43616</v>
      </c>
      <c r="J7" s="33">
        <f>Accueil!C20</f>
        <v>43646</v>
      </c>
      <c r="K7" s="33">
        <f>Accueil!C21</f>
        <v>43677</v>
      </c>
      <c r="L7" s="33">
        <f>Accueil!C22</f>
        <v>43708</v>
      </c>
      <c r="M7" s="33">
        <f>Accueil!C23</f>
        <v>43738</v>
      </c>
      <c r="N7" s="33">
        <f>Accueil!C24</f>
        <v>43769</v>
      </c>
      <c r="O7" s="33">
        <f>Accueil!C25</f>
        <v>43799</v>
      </c>
      <c r="P7" s="33">
        <f>Accueil!C26</f>
        <v>0</v>
      </c>
      <c r="Q7" s="34">
        <f>Accueil!C27</f>
        <v>0</v>
      </c>
      <c r="R7" s="178"/>
      <c r="T7" s="160" t="str">
        <f>PROPER(TEXT(Accueil!C14,"MMMM aaaa"))</f>
        <v>Janvier 2023</v>
      </c>
      <c r="U7" s="163" t="s">
        <v>126</v>
      </c>
    </row>
    <row r="8" spans="1:21" ht="20.100000000000001" customHeight="1" thickBot="1" x14ac:dyDescent="0.3">
      <c r="B8" s="175"/>
      <c r="C8" s="177"/>
      <c r="D8" s="169"/>
      <c r="E8" s="16" t="s">
        <v>89</v>
      </c>
      <c r="F8" s="35">
        <v>0</v>
      </c>
      <c r="G8" s="17">
        <f t="shared" ref="G8:Q20" si="0">IFERROR(IF(AND(G7&lt;&gt;"",F7&lt;&gt;"ND",G7&lt;&gt;"ND"),G7-F7,"-"),"-")</f>
        <v>31</v>
      </c>
      <c r="H8" s="17">
        <f t="shared" si="0"/>
        <v>30</v>
      </c>
      <c r="I8" s="17">
        <f t="shared" si="0"/>
        <v>31</v>
      </c>
      <c r="J8" s="17">
        <f t="shared" si="0"/>
        <v>30</v>
      </c>
      <c r="K8" s="17">
        <f t="shared" si="0"/>
        <v>31</v>
      </c>
      <c r="L8" s="17">
        <f t="shared" si="0"/>
        <v>31</v>
      </c>
      <c r="M8" s="17">
        <f t="shared" si="0"/>
        <v>30</v>
      </c>
      <c r="N8" s="17">
        <f t="shared" si="0"/>
        <v>31</v>
      </c>
      <c r="O8" s="17">
        <f t="shared" si="0"/>
        <v>30</v>
      </c>
      <c r="P8" s="17">
        <f t="shared" si="0"/>
        <v>-43799</v>
      </c>
      <c r="Q8" s="49">
        <f t="shared" si="0"/>
        <v>0</v>
      </c>
      <c r="R8" s="179"/>
      <c r="T8" s="161"/>
      <c r="U8" s="164"/>
    </row>
    <row r="9" spans="1:21" ht="20.100000000000001" customHeight="1" x14ac:dyDescent="0.2">
      <c r="B9" s="174">
        <v>2</v>
      </c>
      <c r="C9" s="176" t="s">
        <v>155</v>
      </c>
      <c r="D9" s="168"/>
      <c r="E9" s="15" t="s">
        <v>88</v>
      </c>
      <c r="F9" s="36">
        <v>61</v>
      </c>
      <c r="G9" s="6">
        <v>127</v>
      </c>
      <c r="H9" s="6">
        <v>289</v>
      </c>
      <c r="I9" s="6"/>
      <c r="J9" s="6"/>
      <c r="K9" s="6"/>
      <c r="L9" s="6"/>
      <c r="M9" s="6"/>
      <c r="N9" s="6"/>
      <c r="O9" s="6"/>
      <c r="P9" s="6"/>
      <c r="Q9" s="37"/>
      <c r="R9" s="166"/>
      <c r="T9" s="162"/>
      <c r="U9" s="165"/>
    </row>
    <row r="10" spans="1:21" ht="20.100000000000001" customHeight="1" thickBot="1" x14ac:dyDescent="0.3">
      <c r="B10" s="175"/>
      <c r="C10" s="177"/>
      <c r="D10" s="169"/>
      <c r="E10" s="16" t="s">
        <v>89</v>
      </c>
      <c r="F10" s="35">
        <v>0</v>
      </c>
      <c r="G10" s="17">
        <f t="shared" ref="G10" si="1">IFERROR(IF(AND(G9&lt;&gt;"",F9&lt;&gt;"ND",G9&lt;&gt;"ND"),G9-F9,"-"),"-")</f>
        <v>66</v>
      </c>
      <c r="H10" s="17">
        <f t="shared" ref="H10" si="2">IFERROR(IF(AND(H9&lt;&gt;"",G9&lt;&gt;"ND",H9&lt;&gt;"ND"),H9-G9,"-"),"-")</f>
        <v>162</v>
      </c>
      <c r="I10" s="17" t="str">
        <f t="shared" ref="I10" si="3">IFERROR(IF(AND(I9&lt;&gt;"",H9&lt;&gt;"ND",I9&lt;&gt;"ND"),I9-H9,"-"),"-")</f>
        <v>-</v>
      </c>
      <c r="J10" s="17" t="str">
        <f t="shared" ref="J10" si="4">IFERROR(IF(AND(J9&lt;&gt;"",I9&lt;&gt;"ND",J9&lt;&gt;"ND"),J9-I9,"-"),"-")</f>
        <v>-</v>
      </c>
      <c r="K10" s="17" t="str">
        <f t="shared" ref="K10" si="5">IFERROR(IF(AND(K9&lt;&gt;"",J9&lt;&gt;"ND",K9&lt;&gt;"ND"),K9-J9,"-"),"-")</f>
        <v>-</v>
      </c>
      <c r="L10" s="17" t="str">
        <f t="shared" ref="L10" si="6">IFERROR(IF(AND(L9&lt;&gt;"",K9&lt;&gt;"ND",L9&lt;&gt;"ND"),L9-K9,"-"),"-")</f>
        <v>-</v>
      </c>
      <c r="M10" s="17" t="str">
        <f t="shared" ref="M10" si="7">IFERROR(IF(AND(M9&lt;&gt;"",L9&lt;&gt;"ND",M9&lt;&gt;"ND"),M9-L9,"-"),"-")</f>
        <v>-</v>
      </c>
      <c r="N10" s="17" t="str">
        <f t="shared" ref="N10" si="8">IFERROR(IF(AND(N9&lt;&gt;"",M9&lt;&gt;"ND",N9&lt;&gt;"ND"),N9-M9,"-"),"-")</f>
        <v>-</v>
      </c>
      <c r="O10" s="17" t="str">
        <f t="shared" ref="O10" si="9">IFERROR(IF(AND(O9&lt;&gt;"",N9&lt;&gt;"ND",O9&lt;&gt;"ND"),O9-N9,"-"),"-")</f>
        <v>-</v>
      </c>
      <c r="P10" s="17" t="str">
        <f t="shared" ref="P10" si="10">IFERROR(IF(AND(P9&lt;&gt;"",O9&lt;&gt;"ND",P9&lt;&gt;"ND"),P9-O9,"-"),"-")</f>
        <v>-</v>
      </c>
      <c r="Q10" s="49" t="str">
        <f t="shared" ref="Q10" si="11">IFERROR(IF(AND(Q9&lt;&gt;"",P9&lt;&gt;"ND",Q9&lt;&gt;"ND"),Q9-P9,"-"),"-")</f>
        <v>-</v>
      </c>
      <c r="R10" s="167"/>
      <c r="T10" s="160" t="str">
        <f>PROPER(TEXT(Accueil!C15,"MMMM aaaa"))</f>
        <v>Février 2023</v>
      </c>
      <c r="U10" s="163" t="s">
        <v>126</v>
      </c>
    </row>
    <row r="11" spans="1:21" ht="20.100000000000001" customHeight="1" x14ac:dyDescent="0.2">
      <c r="B11" s="174">
        <v>3</v>
      </c>
      <c r="C11" s="176" t="s">
        <v>156</v>
      </c>
      <c r="D11" s="168"/>
      <c r="E11" s="15" t="s">
        <v>88</v>
      </c>
      <c r="F11" s="50">
        <f t="shared" ref="F11:G11" si="12">IF(AND(F7&lt;&gt;"",F9&lt;&gt;""),F9/F7,NA())</f>
        <v>1.4015255950739821E-3</v>
      </c>
      <c r="G11" s="51">
        <f t="shared" si="12"/>
        <v>2.9158535185397775E-3</v>
      </c>
      <c r="H11" s="51">
        <f>IF(AND(H7&lt;&gt;"",H9&lt;&gt;""),H9/H7,NA())</f>
        <v>6.6307215785247221E-3</v>
      </c>
      <c r="I11" s="51" t="e">
        <f t="shared" ref="I11:Q11" si="13">IF(AND(I7&lt;&gt;"",I9&lt;&gt;""),I9/I7,NA())</f>
        <v>#N/A</v>
      </c>
      <c r="J11" s="51" t="e">
        <f t="shared" si="13"/>
        <v>#N/A</v>
      </c>
      <c r="K11" s="51" t="e">
        <f t="shared" si="13"/>
        <v>#N/A</v>
      </c>
      <c r="L11" s="51" t="e">
        <f t="shared" si="13"/>
        <v>#N/A</v>
      </c>
      <c r="M11" s="51" t="e">
        <f t="shared" si="13"/>
        <v>#N/A</v>
      </c>
      <c r="N11" s="51" t="e">
        <f t="shared" si="13"/>
        <v>#N/A</v>
      </c>
      <c r="O11" s="51" t="e">
        <f t="shared" si="13"/>
        <v>#N/A</v>
      </c>
      <c r="P11" s="51" t="e">
        <f t="shared" si="13"/>
        <v>#N/A</v>
      </c>
      <c r="Q11" s="52" t="e">
        <f t="shared" si="13"/>
        <v>#N/A</v>
      </c>
      <c r="R11" s="166"/>
      <c r="T11" s="161"/>
      <c r="U11" s="164"/>
    </row>
    <row r="12" spans="1:21" ht="20.100000000000001" customHeight="1" thickBot="1" x14ac:dyDescent="0.3">
      <c r="B12" s="175"/>
      <c r="C12" s="177"/>
      <c r="D12" s="169"/>
      <c r="E12" s="16" t="s">
        <v>89</v>
      </c>
      <c r="F12" s="8">
        <v>0</v>
      </c>
      <c r="G12" s="9">
        <f>IFERROR(IF(AND(G11&lt;&gt;"",F11&lt;&gt;"ND",G11&lt;&gt;"ND"),(G11-F11)*100,0),"-")</f>
        <v>0.15143279234657953</v>
      </c>
      <c r="H12" s="9">
        <f t="shared" ref="H12:Q12" si="14">IFERROR(IF(AND(H11&lt;&gt;"",G11&lt;&gt;"ND",H11&lt;&gt;"ND"),(H11-G11)*100,0),"-")</f>
        <v>0.37148680599849448</v>
      </c>
      <c r="I12" s="9" t="str">
        <f t="shared" si="14"/>
        <v>-</v>
      </c>
      <c r="J12" s="9" t="str">
        <f t="shared" si="14"/>
        <v>-</v>
      </c>
      <c r="K12" s="9" t="str">
        <f t="shared" si="14"/>
        <v>-</v>
      </c>
      <c r="L12" s="9" t="str">
        <f t="shared" si="14"/>
        <v>-</v>
      </c>
      <c r="M12" s="9" t="str">
        <f t="shared" si="14"/>
        <v>-</v>
      </c>
      <c r="N12" s="9" t="str">
        <f t="shared" si="14"/>
        <v>-</v>
      </c>
      <c r="O12" s="9" t="str">
        <f t="shared" si="14"/>
        <v>-</v>
      </c>
      <c r="P12" s="9" t="str">
        <f t="shared" si="14"/>
        <v>-</v>
      </c>
      <c r="Q12" s="10" t="str">
        <f t="shared" si="14"/>
        <v>-</v>
      </c>
      <c r="R12" s="167"/>
      <c r="T12" s="162"/>
      <c r="U12" s="165"/>
    </row>
    <row r="13" spans="1:21" ht="20.100000000000001" customHeight="1" x14ac:dyDescent="0.2">
      <c r="B13" s="174">
        <v>4</v>
      </c>
      <c r="C13" s="176" t="s">
        <v>140</v>
      </c>
      <c r="D13" s="168"/>
      <c r="E13" s="15" t="s">
        <v>88</v>
      </c>
      <c r="F13" s="38">
        <v>0.59219999999999995</v>
      </c>
      <c r="G13" s="31">
        <v>0.55269999999999997</v>
      </c>
      <c r="H13" s="31">
        <v>0.55840000000000001</v>
      </c>
      <c r="I13" s="31"/>
      <c r="J13" s="31"/>
      <c r="K13" s="31"/>
      <c r="L13" s="31"/>
      <c r="M13" s="31"/>
      <c r="N13" s="31"/>
      <c r="O13" s="31"/>
      <c r="P13" s="31"/>
      <c r="Q13" s="39"/>
      <c r="R13" s="166"/>
      <c r="T13" s="160" t="str">
        <f>PROPER(TEXT(Accueil!C16,"MMMM aaaa"))</f>
        <v>Mars 2023</v>
      </c>
      <c r="U13" s="163" t="s">
        <v>126</v>
      </c>
    </row>
    <row r="14" spans="1:21" ht="20.100000000000001" customHeight="1" thickBot="1" x14ac:dyDescent="0.3">
      <c r="B14" s="175"/>
      <c r="C14" s="177"/>
      <c r="D14" s="169"/>
      <c r="E14" s="16" t="s">
        <v>89</v>
      </c>
      <c r="F14" s="8">
        <v>0</v>
      </c>
      <c r="G14" s="9">
        <f t="shared" ref="G14:Q14" si="15">IF(G13&lt;&gt;"",(G13-F13)*100,"-")</f>
        <v>-3.949999999999998</v>
      </c>
      <c r="H14" s="9">
        <f t="shared" si="15"/>
        <v>0.57000000000000384</v>
      </c>
      <c r="I14" s="9" t="str">
        <f t="shared" si="15"/>
        <v>-</v>
      </c>
      <c r="J14" s="9" t="str">
        <f t="shared" si="15"/>
        <v>-</v>
      </c>
      <c r="K14" s="9" t="str">
        <f t="shared" si="15"/>
        <v>-</v>
      </c>
      <c r="L14" s="9" t="str">
        <f t="shared" si="15"/>
        <v>-</v>
      </c>
      <c r="M14" s="9" t="str">
        <f t="shared" si="15"/>
        <v>-</v>
      </c>
      <c r="N14" s="9" t="str">
        <f t="shared" si="15"/>
        <v>-</v>
      </c>
      <c r="O14" s="9" t="str">
        <f t="shared" si="15"/>
        <v>-</v>
      </c>
      <c r="P14" s="9" t="str">
        <f t="shared" si="15"/>
        <v>-</v>
      </c>
      <c r="Q14" s="10" t="str">
        <f t="shared" si="15"/>
        <v>-</v>
      </c>
      <c r="R14" s="167"/>
      <c r="T14" s="161"/>
      <c r="U14" s="164"/>
    </row>
    <row r="15" spans="1:21" ht="20.100000000000001" customHeight="1" x14ac:dyDescent="0.2">
      <c r="B15" s="174">
        <v>5</v>
      </c>
      <c r="C15" s="176" t="s">
        <v>157</v>
      </c>
      <c r="D15" s="168"/>
      <c r="E15" s="15" t="s">
        <v>88</v>
      </c>
      <c r="F15" s="38">
        <v>0.57379999999999998</v>
      </c>
      <c r="G15" s="31">
        <v>0.60629999999999995</v>
      </c>
      <c r="H15" s="31">
        <v>0.71630000000000005</v>
      </c>
      <c r="I15" s="31"/>
      <c r="J15" s="31"/>
      <c r="K15" s="31"/>
      <c r="L15" s="31"/>
      <c r="M15" s="31"/>
      <c r="N15" s="31"/>
      <c r="O15" s="31"/>
      <c r="P15" s="31"/>
      <c r="Q15" s="39"/>
      <c r="R15" s="166"/>
      <c r="T15" s="162"/>
      <c r="U15" s="165"/>
    </row>
    <row r="16" spans="1:21" ht="20.100000000000001" customHeight="1" thickBot="1" x14ac:dyDescent="0.3">
      <c r="B16" s="175"/>
      <c r="C16" s="177"/>
      <c r="D16" s="169"/>
      <c r="E16" s="16" t="s">
        <v>89</v>
      </c>
      <c r="F16" s="8">
        <v>0</v>
      </c>
      <c r="G16" s="9">
        <f t="shared" ref="G16:Q16" si="16">IF(G15&lt;&gt;"",(G15-F15)*100,"-")</f>
        <v>3.2499999999999973</v>
      </c>
      <c r="H16" s="9">
        <f t="shared" si="16"/>
        <v>11.000000000000011</v>
      </c>
      <c r="I16" s="9" t="str">
        <f t="shared" si="16"/>
        <v>-</v>
      </c>
      <c r="J16" s="9" t="str">
        <f t="shared" si="16"/>
        <v>-</v>
      </c>
      <c r="K16" s="9" t="str">
        <f t="shared" si="16"/>
        <v>-</v>
      </c>
      <c r="L16" s="9" t="str">
        <f t="shared" si="16"/>
        <v>-</v>
      </c>
      <c r="M16" s="9" t="str">
        <f t="shared" si="16"/>
        <v>-</v>
      </c>
      <c r="N16" s="9" t="str">
        <f t="shared" si="16"/>
        <v>-</v>
      </c>
      <c r="O16" s="9" t="str">
        <f t="shared" si="16"/>
        <v>-</v>
      </c>
      <c r="P16" s="9" t="str">
        <f t="shared" si="16"/>
        <v>-</v>
      </c>
      <c r="Q16" s="10" t="str">
        <f t="shared" si="16"/>
        <v>-</v>
      </c>
      <c r="R16" s="167"/>
      <c r="T16" s="160" t="str">
        <f>PROPER(TEXT(Accueil!C17,"MMMM aaaa"))</f>
        <v>Avril 2023</v>
      </c>
      <c r="U16" s="163" t="s">
        <v>126</v>
      </c>
    </row>
    <row r="17" spans="2:21" ht="20.100000000000001" customHeight="1" x14ac:dyDescent="0.2">
      <c r="B17" s="174">
        <v>6</v>
      </c>
      <c r="C17" s="176" t="s">
        <v>141</v>
      </c>
      <c r="D17" s="168"/>
      <c r="E17" s="15" t="s">
        <v>88</v>
      </c>
      <c r="F17" s="36">
        <v>737</v>
      </c>
      <c r="G17" s="6">
        <v>1464</v>
      </c>
      <c r="H17" s="6">
        <v>2704</v>
      </c>
      <c r="I17" s="6"/>
      <c r="J17" s="6"/>
      <c r="K17" s="6"/>
      <c r="L17" s="6"/>
      <c r="M17" s="6"/>
      <c r="N17" s="6"/>
      <c r="O17" s="6"/>
      <c r="P17" s="6"/>
      <c r="Q17" s="37"/>
      <c r="R17" s="166"/>
      <c r="T17" s="161"/>
      <c r="U17" s="164"/>
    </row>
    <row r="18" spans="2:21" ht="20.100000000000001" customHeight="1" thickBot="1" x14ac:dyDescent="0.3">
      <c r="B18" s="175"/>
      <c r="C18" s="177"/>
      <c r="D18" s="169"/>
      <c r="E18" s="16" t="s">
        <v>89</v>
      </c>
      <c r="F18" s="35">
        <v>0</v>
      </c>
      <c r="G18" s="17">
        <f t="shared" si="0"/>
        <v>727</v>
      </c>
      <c r="H18" s="17">
        <f t="shared" si="0"/>
        <v>1240</v>
      </c>
      <c r="I18" s="17" t="str">
        <f t="shared" si="0"/>
        <v>-</v>
      </c>
      <c r="J18" s="17" t="str">
        <f t="shared" si="0"/>
        <v>-</v>
      </c>
      <c r="K18" s="17" t="str">
        <f t="shared" si="0"/>
        <v>-</v>
      </c>
      <c r="L18" s="17" t="str">
        <f t="shared" si="0"/>
        <v>-</v>
      </c>
      <c r="M18" s="17" t="str">
        <f t="shared" si="0"/>
        <v>-</v>
      </c>
      <c r="N18" s="17" t="str">
        <f t="shared" si="0"/>
        <v>-</v>
      </c>
      <c r="O18" s="17" t="str">
        <f t="shared" si="0"/>
        <v>-</v>
      </c>
      <c r="P18" s="17" t="str">
        <f t="shared" si="0"/>
        <v>-</v>
      </c>
      <c r="Q18" s="49" t="str">
        <f t="shared" si="0"/>
        <v>-</v>
      </c>
      <c r="R18" s="167"/>
      <c r="T18" s="162"/>
      <c r="U18" s="165"/>
    </row>
    <row r="19" spans="2:21" ht="20.100000000000001" customHeight="1" x14ac:dyDescent="0.2">
      <c r="B19" s="174">
        <v>7</v>
      </c>
      <c r="C19" s="176" t="s">
        <v>158</v>
      </c>
      <c r="D19" s="168"/>
      <c r="E19" s="15" t="s">
        <v>88</v>
      </c>
      <c r="F19" s="36">
        <v>285</v>
      </c>
      <c r="G19" s="6">
        <v>565</v>
      </c>
      <c r="H19" s="6">
        <v>1086</v>
      </c>
      <c r="I19" s="6"/>
      <c r="J19" s="6"/>
      <c r="K19" s="6"/>
      <c r="L19" s="6"/>
      <c r="M19" s="6"/>
      <c r="N19" s="6"/>
      <c r="O19" s="6"/>
      <c r="P19" s="6"/>
      <c r="Q19" s="37"/>
      <c r="R19" s="166"/>
      <c r="T19" s="160" t="str">
        <f>PROPER(TEXT(Accueil!C18,"MMMM aaaa"))</f>
        <v>Mai 2023</v>
      </c>
      <c r="U19" s="163" t="s">
        <v>126</v>
      </c>
    </row>
    <row r="20" spans="2:21" ht="20.100000000000001" customHeight="1" thickBot="1" x14ac:dyDescent="0.3">
      <c r="B20" s="175"/>
      <c r="C20" s="177"/>
      <c r="D20" s="169"/>
      <c r="E20" s="16" t="s">
        <v>89</v>
      </c>
      <c r="F20" s="35">
        <v>0</v>
      </c>
      <c r="G20" s="17">
        <f t="shared" si="0"/>
        <v>280</v>
      </c>
      <c r="H20" s="17">
        <f t="shared" si="0"/>
        <v>521</v>
      </c>
      <c r="I20" s="17" t="str">
        <f t="shared" si="0"/>
        <v>-</v>
      </c>
      <c r="J20" s="17" t="str">
        <f t="shared" si="0"/>
        <v>-</v>
      </c>
      <c r="K20" s="17" t="str">
        <f t="shared" si="0"/>
        <v>-</v>
      </c>
      <c r="L20" s="17" t="str">
        <f t="shared" si="0"/>
        <v>-</v>
      </c>
      <c r="M20" s="17" t="str">
        <f t="shared" si="0"/>
        <v>-</v>
      </c>
      <c r="N20" s="17" t="str">
        <f t="shared" si="0"/>
        <v>-</v>
      </c>
      <c r="O20" s="17" t="str">
        <f t="shared" si="0"/>
        <v>-</v>
      </c>
      <c r="P20" s="17" t="str">
        <f t="shared" si="0"/>
        <v>-</v>
      </c>
      <c r="Q20" s="49" t="str">
        <f t="shared" si="0"/>
        <v>-</v>
      </c>
      <c r="R20" s="167"/>
      <c r="T20" s="161"/>
      <c r="U20" s="164"/>
    </row>
    <row r="21" spans="2:21" ht="20.100000000000001" customHeight="1" x14ac:dyDescent="0.2">
      <c r="B21" s="174">
        <v>8</v>
      </c>
      <c r="C21" s="176" t="s">
        <v>159</v>
      </c>
      <c r="D21" s="168"/>
      <c r="E21" s="15" t="s">
        <v>88</v>
      </c>
      <c r="F21" s="50">
        <f t="shared" ref="F21" si="17">IF(AND(F17&lt;&gt;"",F19&lt;&gt;""),F19/F17,NA())</f>
        <v>0.38670284938941657</v>
      </c>
      <c r="G21" s="51">
        <f>IF(AND(G17&lt;&gt;"",G19&lt;&gt;""),G19/G17,NA())</f>
        <v>0.38592896174863389</v>
      </c>
      <c r="H21" s="51">
        <f>IF(AND(H17&lt;&gt;"",H19&lt;&gt;""),H19/H17,NA())</f>
        <v>0.40162721893491127</v>
      </c>
      <c r="I21" s="51" t="e">
        <f t="shared" ref="I21:Q21" si="18">IF(AND(I17&lt;&gt;"",I19&lt;&gt;""),I19/I17,NA())</f>
        <v>#N/A</v>
      </c>
      <c r="J21" s="51" t="e">
        <f t="shared" si="18"/>
        <v>#N/A</v>
      </c>
      <c r="K21" s="51" t="e">
        <f t="shared" si="18"/>
        <v>#N/A</v>
      </c>
      <c r="L21" s="51" t="e">
        <f t="shared" si="18"/>
        <v>#N/A</v>
      </c>
      <c r="M21" s="51" t="e">
        <f t="shared" si="18"/>
        <v>#N/A</v>
      </c>
      <c r="N21" s="51" t="e">
        <f t="shared" si="18"/>
        <v>#N/A</v>
      </c>
      <c r="O21" s="51" t="e">
        <f t="shared" si="18"/>
        <v>#N/A</v>
      </c>
      <c r="P21" s="51" t="e">
        <f t="shared" si="18"/>
        <v>#N/A</v>
      </c>
      <c r="Q21" s="52" t="e">
        <f t="shared" si="18"/>
        <v>#N/A</v>
      </c>
      <c r="R21" s="166"/>
      <c r="T21" s="162"/>
      <c r="U21" s="165"/>
    </row>
    <row r="22" spans="2:21" ht="20.100000000000001" customHeight="1" thickBot="1" x14ac:dyDescent="0.3">
      <c r="B22" s="175"/>
      <c r="C22" s="177"/>
      <c r="D22" s="169"/>
      <c r="E22" s="16" t="s">
        <v>89</v>
      </c>
      <c r="F22" s="8">
        <v>0</v>
      </c>
      <c r="G22" s="9">
        <f>IFERROR(IF(AND(G21&lt;&gt;"",F21&lt;&gt;"ND",G21&lt;&gt;"ND"),(G21-F21)*100,0),"-")</f>
        <v>-7.738876407826778E-2</v>
      </c>
      <c r="H22" s="9">
        <f t="shared" ref="H22:Q22" si="19">IFERROR(IF(AND(H21&lt;&gt;"",G21&lt;&gt;"ND",H21&lt;&gt;"ND"),(H21-G21)*100,0),"-")</f>
        <v>1.5698257186277376</v>
      </c>
      <c r="I22" s="9" t="str">
        <f t="shared" si="19"/>
        <v>-</v>
      </c>
      <c r="J22" s="9" t="str">
        <f t="shared" si="19"/>
        <v>-</v>
      </c>
      <c r="K22" s="9" t="str">
        <f t="shared" si="19"/>
        <v>-</v>
      </c>
      <c r="L22" s="9" t="str">
        <f t="shared" si="19"/>
        <v>-</v>
      </c>
      <c r="M22" s="9" t="str">
        <f t="shared" si="19"/>
        <v>-</v>
      </c>
      <c r="N22" s="9" t="str">
        <f t="shared" si="19"/>
        <v>-</v>
      </c>
      <c r="O22" s="9" t="str">
        <f t="shared" si="19"/>
        <v>-</v>
      </c>
      <c r="P22" s="9" t="str">
        <f t="shared" si="19"/>
        <v>-</v>
      </c>
      <c r="Q22" s="10" t="str">
        <f t="shared" si="19"/>
        <v>-</v>
      </c>
      <c r="R22" s="167"/>
      <c r="T22" s="160" t="str">
        <f>PROPER(TEXT(Accueil!C19,"MMMM aaaa"))</f>
        <v>Juin 2023</v>
      </c>
      <c r="U22" s="163" t="s">
        <v>126</v>
      </c>
    </row>
    <row r="23" spans="2:21" ht="20.100000000000001" customHeight="1" x14ac:dyDescent="0.2">
      <c r="B23" s="174">
        <v>9</v>
      </c>
      <c r="C23" s="176" t="s">
        <v>143</v>
      </c>
      <c r="D23" s="168"/>
      <c r="E23" s="15" t="s">
        <v>88</v>
      </c>
      <c r="F23" s="38">
        <v>0.4078</v>
      </c>
      <c r="G23" s="31">
        <v>0.44729999999999998</v>
      </c>
      <c r="H23" s="31">
        <v>0.44159999999999999</v>
      </c>
      <c r="I23" s="31"/>
      <c r="J23" s="31"/>
      <c r="K23" s="31"/>
      <c r="L23" s="31"/>
      <c r="M23" s="31"/>
      <c r="N23" s="31"/>
      <c r="O23" s="31"/>
      <c r="P23" s="31"/>
      <c r="Q23" s="39"/>
      <c r="R23" s="166"/>
      <c r="T23" s="161"/>
      <c r="U23" s="164"/>
    </row>
    <row r="24" spans="2:21" ht="20.100000000000001" customHeight="1" thickBot="1" x14ac:dyDescent="0.3">
      <c r="B24" s="175"/>
      <c r="C24" s="177"/>
      <c r="D24" s="169"/>
      <c r="E24" s="16" t="s">
        <v>89</v>
      </c>
      <c r="F24" s="53">
        <v>0</v>
      </c>
      <c r="G24" s="9">
        <f t="shared" ref="G24:Q24" si="20">IF(G23&lt;&gt;"",(G23-F23)*100,"-")</f>
        <v>3.949999999999998</v>
      </c>
      <c r="H24" s="9">
        <f t="shared" si="20"/>
        <v>-0.56999999999999829</v>
      </c>
      <c r="I24" s="9" t="str">
        <f t="shared" si="20"/>
        <v>-</v>
      </c>
      <c r="J24" s="9" t="str">
        <f t="shared" si="20"/>
        <v>-</v>
      </c>
      <c r="K24" s="9" t="str">
        <f t="shared" si="20"/>
        <v>-</v>
      </c>
      <c r="L24" s="9" t="str">
        <f t="shared" si="20"/>
        <v>-</v>
      </c>
      <c r="M24" s="9" t="str">
        <f t="shared" si="20"/>
        <v>-</v>
      </c>
      <c r="N24" s="9" t="str">
        <f t="shared" si="20"/>
        <v>-</v>
      </c>
      <c r="O24" s="9" t="str">
        <f t="shared" si="20"/>
        <v>-</v>
      </c>
      <c r="P24" s="9" t="str">
        <f t="shared" si="20"/>
        <v>-</v>
      </c>
      <c r="Q24" s="10" t="str">
        <f t="shared" si="20"/>
        <v>-</v>
      </c>
      <c r="R24" s="167"/>
      <c r="T24" s="162"/>
      <c r="U24" s="165"/>
    </row>
    <row r="25" spans="2:21" ht="20.100000000000001" customHeight="1" x14ac:dyDescent="0.2">
      <c r="B25" s="174">
        <v>10</v>
      </c>
      <c r="C25" s="176" t="s">
        <v>160</v>
      </c>
      <c r="D25" s="168"/>
      <c r="E25" s="15" t="s">
        <v>88</v>
      </c>
      <c r="F25" s="38">
        <v>0.42620000000000002</v>
      </c>
      <c r="G25" s="31">
        <v>0.39369999999999999</v>
      </c>
      <c r="H25" s="31">
        <v>0.28370000000000001</v>
      </c>
      <c r="I25" s="31"/>
      <c r="J25" s="31"/>
      <c r="K25" s="31"/>
      <c r="L25" s="31"/>
      <c r="M25" s="31"/>
      <c r="N25" s="31"/>
      <c r="O25" s="31"/>
      <c r="P25" s="31"/>
      <c r="Q25" s="39"/>
      <c r="R25" s="166"/>
      <c r="T25" s="160" t="str">
        <f>PROPER(TEXT(Accueil!C20,"MMMM aaaa"))</f>
        <v>Juillet 2023</v>
      </c>
      <c r="U25" s="163" t="s">
        <v>126</v>
      </c>
    </row>
    <row r="26" spans="2:21" ht="20.100000000000001" customHeight="1" thickBot="1" x14ac:dyDescent="0.3">
      <c r="B26" s="175"/>
      <c r="C26" s="177"/>
      <c r="D26" s="169"/>
      <c r="E26" s="16" t="s">
        <v>89</v>
      </c>
      <c r="F26" s="8">
        <v>0</v>
      </c>
      <c r="G26" s="9">
        <f t="shared" ref="G26:Q26" si="21">IF(G25&lt;&gt;"",(G25-F25)*100,"-")</f>
        <v>-3.2500000000000027</v>
      </c>
      <c r="H26" s="9">
        <f t="shared" si="21"/>
        <v>-10.999999999999998</v>
      </c>
      <c r="I26" s="9" t="str">
        <f t="shared" si="21"/>
        <v>-</v>
      </c>
      <c r="J26" s="9" t="str">
        <f t="shared" si="21"/>
        <v>-</v>
      </c>
      <c r="K26" s="9" t="str">
        <f t="shared" si="21"/>
        <v>-</v>
      </c>
      <c r="L26" s="9" t="str">
        <f t="shared" si="21"/>
        <v>-</v>
      </c>
      <c r="M26" s="9" t="str">
        <f t="shared" si="21"/>
        <v>-</v>
      </c>
      <c r="N26" s="9" t="str">
        <f t="shared" si="21"/>
        <v>-</v>
      </c>
      <c r="O26" s="9" t="str">
        <f t="shared" si="21"/>
        <v>-</v>
      </c>
      <c r="P26" s="9" t="str">
        <f t="shared" si="21"/>
        <v>-</v>
      </c>
      <c r="Q26" s="10" t="str">
        <f t="shared" si="21"/>
        <v>-</v>
      </c>
      <c r="R26" s="167"/>
      <c r="T26" s="161"/>
      <c r="U26" s="164"/>
    </row>
    <row r="27" spans="2:21" ht="20.100000000000001" customHeight="1" x14ac:dyDescent="0.2">
      <c r="B27" s="174">
        <v>11</v>
      </c>
      <c r="C27" s="176" t="s">
        <v>139</v>
      </c>
      <c r="D27" s="168"/>
      <c r="E27" s="15" t="s">
        <v>88</v>
      </c>
      <c r="F27" s="36">
        <v>108</v>
      </c>
      <c r="G27" s="6">
        <v>241</v>
      </c>
      <c r="H27" s="6">
        <v>397</v>
      </c>
      <c r="I27" s="6"/>
      <c r="J27" s="6"/>
      <c r="K27" s="6"/>
      <c r="L27" s="6"/>
      <c r="M27" s="6"/>
      <c r="N27" s="6"/>
      <c r="O27" s="6"/>
      <c r="P27" s="6"/>
      <c r="Q27" s="37"/>
      <c r="R27" s="166"/>
      <c r="T27" s="162"/>
      <c r="U27" s="165"/>
    </row>
    <row r="28" spans="2:21" ht="20.100000000000001" customHeight="1" thickBot="1" x14ac:dyDescent="0.3">
      <c r="B28" s="175"/>
      <c r="C28" s="177"/>
      <c r="D28" s="169"/>
      <c r="E28" s="16" t="s">
        <v>89</v>
      </c>
      <c r="F28" s="35">
        <v>0</v>
      </c>
      <c r="G28" s="17">
        <f t="shared" ref="G28" si="22">IFERROR(IF(AND(G27&lt;&gt;"",F27&lt;&gt;"ND",G27&lt;&gt;"ND"),G27-F27,"-"),"-")</f>
        <v>133</v>
      </c>
      <c r="H28" s="17">
        <f t="shared" ref="H28" si="23">IFERROR(IF(AND(H27&lt;&gt;"",G27&lt;&gt;"ND",H27&lt;&gt;"ND"),H27-G27,"-"),"-")</f>
        <v>156</v>
      </c>
      <c r="I28" s="17" t="str">
        <f t="shared" ref="I28" si="24">IFERROR(IF(AND(I27&lt;&gt;"",H27&lt;&gt;"ND",I27&lt;&gt;"ND"),I27-H27,"-"),"-")</f>
        <v>-</v>
      </c>
      <c r="J28" s="17" t="str">
        <f t="shared" ref="J28" si="25">IFERROR(IF(AND(J27&lt;&gt;"",I27&lt;&gt;"ND",J27&lt;&gt;"ND"),J27-I27,"-"),"-")</f>
        <v>-</v>
      </c>
      <c r="K28" s="17" t="str">
        <f t="shared" ref="K28" si="26">IFERROR(IF(AND(K27&lt;&gt;"",J27&lt;&gt;"ND",K27&lt;&gt;"ND"),K27-J27,"-"),"-")</f>
        <v>-</v>
      </c>
      <c r="L28" s="17" t="str">
        <f t="shared" ref="L28" si="27">IFERROR(IF(AND(L27&lt;&gt;"",K27&lt;&gt;"ND",L27&lt;&gt;"ND"),L27-K27,"-"),"-")</f>
        <v>-</v>
      </c>
      <c r="M28" s="17" t="str">
        <f t="shared" ref="M28" si="28">IFERROR(IF(AND(M27&lt;&gt;"",L27&lt;&gt;"ND",M27&lt;&gt;"ND"),M27-L27,"-"),"-")</f>
        <v>-</v>
      </c>
      <c r="N28" s="17" t="str">
        <f t="shared" ref="N28" si="29">IFERROR(IF(AND(N27&lt;&gt;"",M27&lt;&gt;"ND",N27&lt;&gt;"ND"),N27-M27,"-"),"-")</f>
        <v>-</v>
      </c>
      <c r="O28" s="17" t="str">
        <f t="shared" ref="O28" si="30">IFERROR(IF(AND(O27&lt;&gt;"",N27&lt;&gt;"ND",O27&lt;&gt;"ND"),O27-N27,"-"),"-")</f>
        <v>-</v>
      </c>
      <c r="P28" s="17" t="str">
        <f t="shared" ref="P28" si="31">IFERROR(IF(AND(P27&lt;&gt;"",O27&lt;&gt;"ND",P27&lt;&gt;"ND"),P27-O27,"-"),"-")</f>
        <v>-</v>
      </c>
      <c r="Q28" s="49" t="str">
        <f t="shared" ref="Q28" si="32">IFERROR(IF(AND(Q27&lt;&gt;"",P27&lt;&gt;"ND",Q27&lt;&gt;"ND"),Q27-P27,"-"),"-")</f>
        <v>-</v>
      </c>
      <c r="R28" s="167"/>
      <c r="T28" s="160" t="str">
        <f>PROPER(TEXT(Accueil!C21,"MMMM aaaa"))</f>
        <v>Août 2023</v>
      </c>
      <c r="U28" s="163" t="s">
        <v>126</v>
      </c>
    </row>
    <row r="29" spans="2:21" ht="20.100000000000001" customHeight="1" x14ac:dyDescent="0.2">
      <c r="B29" s="174">
        <v>12</v>
      </c>
      <c r="C29" s="176" t="s">
        <v>161</v>
      </c>
      <c r="D29" s="168"/>
      <c r="E29" s="15" t="s">
        <v>88</v>
      </c>
      <c r="F29" s="36">
        <v>16</v>
      </c>
      <c r="G29" s="6">
        <v>88</v>
      </c>
      <c r="H29" s="6">
        <v>215</v>
      </c>
      <c r="I29" s="6"/>
      <c r="J29" s="6"/>
      <c r="K29" s="6"/>
      <c r="L29" s="6"/>
      <c r="M29" s="6"/>
      <c r="N29" s="6"/>
      <c r="O29" s="6"/>
      <c r="P29" s="6"/>
      <c r="Q29" s="37"/>
      <c r="R29" s="166"/>
      <c r="T29" s="161"/>
      <c r="U29" s="164"/>
    </row>
    <row r="30" spans="2:21" ht="20.100000000000001" customHeight="1" thickBot="1" x14ac:dyDescent="0.3">
      <c r="B30" s="175"/>
      <c r="C30" s="177"/>
      <c r="D30" s="169"/>
      <c r="E30" s="16" t="s">
        <v>89</v>
      </c>
      <c r="F30" s="35">
        <v>0</v>
      </c>
      <c r="G30" s="17">
        <f t="shared" ref="G30" si="33">IFERROR(IF(AND(G29&lt;&gt;"",F29&lt;&gt;"ND",G29&lt;&gt;"ND"),G29-F29,"-"),"-")</f>
        <v>72</v>
      </c>
      <c r="H30" s="17">
        <f t="shared" ref="H30" si="34">IFERROR(IF(AND(H29&lt;&gt;"",G29&lt;&gt;"ND",H29&lt;&gt;"ND"),H29-G29,"-"),"-")</f>
        <v>127</v>
      </c>
      <c r="I30" s="17" t="str">
        <f t="shared" ref="I30" si="35">IFERROR(IF(AND(I29&lt;&gt;"",H29&lt;&gt;"ND",I29&lt;&gt;"ND"),I29-H29,"-"),"-")</f>
        <v>-</v>
      </c>
      <c r="J30" s="17" t="str">
        <f t="shared" ref="J30" si="36">IFERROR(IF(AND(J29&lt;&gt;"",I29&lt;&gt;"ND",J29&lt;&gt;"ND"),J29-I29,"-"),"-")</f>
        <v>-</v>
      </c>
      <c r="K30" s="17" t="str">
        <f t="shared" ref="K30" si="37">IFERROR(IF(AND(K29&lt;&gt;"",J29&lt;&gt;"ND",K29&lt;&gt;"ND"),K29-J29,"-"),"-")</f>
        <v>-</v>
      </c>
      <c r="L30" s="17" t="str">
        <f t="shared" ref="L30" si="38">IFERROR(IF(AND(L29&lt;&gt;"",K29&lt;&gt;"ND",L29&lt;&gt;"ND"),L29-K29,"-"),"-")</f>
        <v>-</v>
      </c>
      <c r="M30" s="17" t="str">
        <f t="shared" ref="M30" si="39">IFERROR(IF(AND(M29&lt;&gt;"",L29&lt;&gt;"ND",M29&lt;&gt;"ND"),M29-L29,"-"),"-")</f>
        <v>-</v>
      </c>
      <c r="N30" s="17" t="str">
        <f t="shared" ref="N30" si="40">IFERROR(IF(AND(N29&lt;&gt;"",M29&lt;&gt;"ND",N29&lt;&gt;"ND"),N29-M29,"-"),"-")</f>
        <v>-</v>
      </c>
      <c r="O30" s="17" t="str">
        <f t="shared" ref="O30" si="41">IFERROR(IF(AND(O29&lt;&gt;"",N29&lt;&gt;"ND",O29&lt;&gt;"ND"),O29-N29,"-"),"-")</f>
        <v>-</v>
      </c>
      <c r="P30" s="17" t="str">
        <f t="shared" ref="P30" si="42">IFERROR(IF(AND(P29&lt;&gt;"",O29&lt;&gt;"ND",P29&lt;&gt;"ND"),P29-O29,"-"),"-")</f>
        <v>-</v>
      </c>
      <c r="Q30" s="49" t="str">
        <f t="shared" ref="Q30" si="43">IFERROR(IF(AND(Q29&lt;&gt;"",P29&lt;&gt;"ND",Q29&lt;&gt;"ND"),Q29-P29,"-"),"-")</f>
        <v>-</v>
      </c>
      <c r="R30" s="167"/>
      <c r="T30" s="162"/>
      <c r="U30" s="165"/>
    </row>
    <row r="31" spans="2:21" ht="20.100000000000001" customHeight="1" x14ac:dyDescent="0.2">
      <c r="B31" s="174">
        <v>13</v>
      </c>
      <c r="C31" s="176" t="s">
        <v>142</v>
      </c>
      <c r="D31" s="168"/>
      <c r="E31" s="15" t="s">
        <v>88</v>
      </c>
      <c r="F31" s="50">
        <f t="shared" ref="F31:G31" si="44">IF(AND(F27&lt;&gt;"",F29&lt;&gt;""),F29/F27,NA())</f>
        <v>0.14814814814814814</v>
      </c>
      <c r="G31" s="51">
        <f t="shared" si="44"/>
        <v>0.36514522821576761</v>
      </c>
      <c r="H31" s="51">
        <f>IF(AND(H27&lt;&gt;"",H29&lt;&gt;""),H29/H27,NA())</f>
        <v>0.54156171284634758</v>
      </c>
      <c r="I31" s="51" t="e">
        <f t="shared" ref="I31:Q31" si="45">IF(AND(I27&lt;&gt;"",I29&lt;&gt;""),I29/I27,NA())</f>
        <v>#N/A</v>
      </c>
      <c r="J31" s="51" t="e">
        <f t="shared" si="45"/>
        <v>#N/A</v>
      </c>
      <c r="K31" s="51" t="e">
        <f t="shared" si="45"/>
        <v>#N/A</v>
      </c>
      <c r="L31" s="51" t="e">
        <f t="shared" si="45"/>
        <v>#N/A</v>
      </c>
      <c r="M31" s="51" t="e">
        <f t="shared" si="45"/>
        <v>#N/A</v>
      </c>
      <c r="N31" s="51" t="e">
        <f t="shared" si="45"/>
        <v>#N/A</v>
      </c>
      <c r="O31" s="51" t="e">
        <f t="shared" si="45"/>
        <v>#N/A</v>
      </c>
      <c r="P31" s="51" t="e">
        <f t="shared" si="45"/>
        <v>#N/A</v>
      </c>
      <c r="Q31" s="52" t="e">
        <f t="shared" si="45"/>
        <v>#N/A</v>
      </c>
      <c r="R31" s="166"/>
      <c r="T31" s="160" t="str">
        <f>PROPER(TEXT(Accueil!C22,"MMMM aaaa"))</f>
        <v>Septembre 2023</v>
      </c>
      <c r="U31" s="163" t="s">
        <v>126</v>
      </c>
    </row>
    <row r="32" spans="2:21" ht="20.100000000000001" customHeight="1" thickBot="1" x14ac:dyDescent="0.3">
      <c r="B32" s="175"/>
      <c r="C32" s="177"/>
      <c r="D32" s="169"/>
      <c r="E32" s="16" t="s">
        <v>89</v>
      </c>
      <c r="F32" s="8">
        <v>0</v>
      </c>
      <c r="G32" s="9">
        <f>IFERROR(IF(AND(G31&lt;&gt;"",F31&lt;&gt;"ND",G31&lt;&gt;"ND"),(G31-F31)*100,0),"-")</f>
        <v>21.699708006761949</v>
      </c>
      <c r="H32" s="9">
        <f t="shared" ref="H32" si="46">IFERROR(IF(AND(H31&lt;&gt;"",G31&lt;&gt;"ND",H31&lt;&gt;"ND"),(H31-G31)*100,0),"-")</f>
        <v>17.641648463057997</v>
      </c>
      <c r="I32" s="9" t="str">
        <f t="shared" ref="I32" si="47">IFERROR(IF(AND(I31&lt;&gt;"",H31&lt;&gt;"ND",I31&lt;&gt;"ND"),(I31-H31)*100,0),"-")</f>
        <v>-</v>
      </c>
      <c r="J32" s="9" t="str">
        <f t="shared" ref="J32" si="48">IFERROR(IF(AND(J31&lt;&gt;"",I31&lt;&gt;"ND",J31&lt;&gt;"ND"),(J31-I31)*100,0),"-")</f>
        <v>-</v>
      </c>
      <c r="K32" s="9" t="str">
        <f t="shared" ref="K32" si="49">IFERROR(IF(AND(K31&lt;&gt;"",J31&lt;&gt;"ND",K31&lt;&gt;"ND"),(K31-J31)*100,0),"-")</f>
        <v>-</v>
      </c>
      <c r="L32" s="9" t="str">
        <f t="shared" ref="L32" si="50">IFERROR(IF(AND(L31&lt;&gt;"",K31&lt;&gt;"ND",L31&lt;&gt;"ND"),(L31-K31)*100,0),"-")</f>
        <v>-</v>
      </c>
      <c r="M32" s="9" t="str">
        <f t="shared" ref="M32" si="51">IFERROR(IF(AND(M31&lt;&gt;"",L31&lt;&gt;"ND",M31&lt;&gt;"ND"),(M31-L31)*100,0),"-")</f>
        <v>-</v>
      </c>
      <c r="N32" s="9" t="str">
        <f t="shared" ref="N32" si="52">IFERROR(IF(AND(N31&lt;&gt;"",M31&lt;&gt;"ND",N31&lt;&gt;"ND"),(N31-M31)*100,0),"-")</f>
        <v>-</v>
      </c>
      <c r="O32" s="9" t="str">
        <f t="shared" ref="O32" si="53">IFERROR(IF(AND(O31&lt;&gt;"",N31&lt;&gt;"ND",O31&lt;&gt;"ND"),(O31-N31)*100,0),"-")</f>
        <v>-</v>
      </c>
      <c r="P32" s="9" t="str">
        <f t="shared" ref="P32" si="54">IFERROR(IF(AND(P31&lt;&gt;"",O31&lt;&gt;"ND",P31&lt;&gt;"ND"),(P31-O31)*100,0),"-")</f>
        <v>-</v>
      </c>
      <c r="Q32" s="10" t="str">
        <f t="shared" ref="Q32" si="55">IFERROR(IF(AND(Q31&lt;&gt;"",P31&lt;&gt;"ND",Q31&lt;&gt;"ND"),(Q31-P31)*100,0),"-")</f>
        <v>-</v>
      </c>
      <c r="R32" s="167"/>
      <c r="T32" s="161"/>
      <c r="U32" s="164"/>
    </row>
    <row r="33" spans="2:21" ht="20.100000000000001" customHeight="1" x14ac:dyDescent="0.25">
      <c r="T33" s="162"/>
      <c r="U33" s="165"/>
    </row>
    <row r="34" spans="2:21" ht="20.100000000000001" customHeight="1" x14ac:dyDescent="0.25">
      <c r="T34" s="160" t="str">
        <f>PROPER(TEXT(Accueil!C23,"MMMM aaaa"))</f>
        <v>Octobre 2023</v>
      </c>
      <c r="U34" s="163" t="s">
        <v>126</v>
      </c>
    </row>
    <row r="35" spans="2:21" ht="20.100000000000001" customHeight="1" x14ac:dyDescent="0.25">
      <c r="T35" s="161"/>
      <c r="U35" s="164"/>
    </row>
    <row r="36" spans="2:21" ht="20.100000000000001" customHeight="1" x14ac:dyDescent="0.25">
      <c r="T36" s="162"/>
      <c r="U36" s="165"/>
    </row>
    <row r="37" spans="2:21" ht="20.100000000000001" customHeight="1" x14ac:dyDescent="0.25">
      <c r="T37" s="160" t="str">
        <f>PROPER(TEXT(Accueil!C24,"MMMM aaaa"))</f>
        <v>Novembre 2023</v>
      </c>
      <c r="U37" s="163" t="s">
        <v>126</v>
      </c>
    </row>
    <row r="38" spans="2:21" ht="20.100000000000001" customHeight="1" x14ac:dyDescent="0.25">
      <c r="T38" s="161"/>
      <c r="U38" s="164"/>
    </row>
    <row r="39" spans="2:21" ht="20.100000000000001" customHeight="1" x14ac:dyDescent="0.25">
      <c r="T39" s="162"/>
      <c r="U39" s="165"/>
    </row>
    <row r="40" spans="2:21" ht="20.100000000000001" customHeight="1" x14ac:dyDescent="0.25">
      <c r="T40" s="185" t="str">
        <f>PROPER(TEXT(Accueil!C25,"MMMM aaaa"))</f>
        <v>Décembre 2023</v>
      </c>
      <c r="U40" s="163" t="s">
        <v>126</v>
      </c>
    </row>
    <row r="41" spans="2:21" ht="20.100000000000001" customHeight="1" x14ac:dyDescent="0.25">
      <c r="T41" s="185"/>
      <c r="U41" s="164"/>
    </row>
    <row r="42" spans="2:21" ht="20.100000000000001" customHeight="1" thickBot="1" x14ac:dyDescent="0.3">
      <c r="B42" s="55"/>
      <c r="C42" s="55"/>
      <c r="D42" s="55"/>
      <c r="E42" s="55"/>
      <c r="F42" s="55"/>
      <c r="G42" s="55"/>
      <c r="H42" s="55"/>
      <c r="I42" s="55"/>
      <c r="J42" s="55"/>
      <c r="K42" s="55"/>
      <c r="L42" s="55"/>
      <c r="M42" s="55"/>
      <c r="N42" s="55"/>
      <c r="O42" s="55"/>
      <c r="P42" s="55"/>
      <c r="Q42" s="55"/>
      <c r="R42" s="55"/>
      <c r="T42" s="186"/>
      <c r="U42" s="165"/>
    </row>
    <row r="43" spans="2:21" ht="20.100000000000001" customHeight="1" x14ac:dyDescent="0.25">
      <c r="B43" s="55"/>
      <c r="C43" s="55"/>
      <c r="D43" s="55"/>
      <c r="E43" s="55"/>
      <c r="F43" s="55"/>
      <c r="G43" s="55"/>
      <c r="H43" s="55"/>
      <c r="I43" s="55"/>
      <c r="J43" s="55"/>
      <c r="K43" s="55"/>
      <c r="L43" s="55"/>
      <c r="M43" s="55"/>
      <c r="N43" s="55"/>
      <c r="O43" s="55"/>
      <c r="P43" s="55"/>
      <c r="Q43" s="55"/>
      <c r="R43" s="55"/>
    </row>
    <row r="44" spans="2:21" ht="20.100000000000001" customHeight="1" x14ac:dyDescent="0.25">
      <c r="B44" s="55"/>
      <c r="C44" s="55"/>
      <c r="D44" s="55"/>
      <c r="E44" s="55"/>
      <c r="F44" s="55"/>
      <c r="G44" s="55"/>
      <c r="H44" s="55"/>
      <c r="I44" s="55"/>
      <c r="J44" s="55"/>
      <c r="K44" s="55"/>
      <c r="L44" s="55"/>
      <c r="M44" s="55"/>
      <c r="N44" s="55"/>
      <c r="O44" s="55"/>
      <c r="P44" s="55"/>
      <c r="Q44" s="55"/>
      <c r="R44" s="55"/>
    </row>
    <row r="45" spans="2:21" ht="20.100000000000001" customHeight="1" x14ac:dyDescent="0.25">
      <c r="B45" s="55"/>
      <c r="C45" s="55"/>
      <c r="D45" s="55"/>
      <c r="E45" s="55"/>
      <c r="F45" s="55"/>
      <c r="G45" s="55"/>
      <c r="H45" s="55"/>
      <c r="I45" s="55"/>
      <c r="J45" s="55"/>
      <c r="K45" s="55"/>
      <c r="L45" s="55"/>
      <c r="M45" s="55"/>
      <c r="N45" s="55"/>
      <c r="O45" s="55"/>
      <c r="P45" s="55"/>
      <c r="Q45" s="55"/>
      <c r="R45" s="55"/>
    </row>
    <row r="46" spans="2:21" ht="20.100000000000001" customHeight="1" x14ac:dyDescent="0.25">
      <c r="B46" s="55"/>
      <c r="C46" s="55"/>
      <c r="D46" s="55"/>
      <c r="E46" s="55"/>
      <c r="F46" s="55"/>
      <c r="G46" s="55"/>
      <c r="H46" s="55"/>
      <c r="I46" s="55"/>
      <c r="J46" s="55"/>
      <c r="K46" s="55"/>
      <c r="L46" s="55"/>
      <c r="M46" s="55"/>
      <c r="N46" s="55"/>
      <c r="O46" s="55"/>
      <c r="P46" s="55"/>
      <c r="Q46" s="55"/>
      <c r="R46" s="55"/>
    </row>
    <row r="47" spans="2:21" ht="20.100000000000001" customHeight="1" x14ac:dyDescent="0.25">
      <c r="B47" s="55"/>
      <c r="C47" s="55"/>
      <c r="D47" s="55"/>
      <c r="E47" s="55"/>
      <c r="F47" s="55"/>
      <c r="G47" s="55"/>
      <c r="H47" s="55"/>
      <c r="I47" s="55"/>
      <c r="J47" s="55"/>
      <c r="K47" s="55"/>
      <c r="L47" s="55"/>
      <c r="M47" s="55"/>
      <c r="N47" s="55"/>
      <c r="O47" s="55"/>
      <c r="P47" s="55"/>
      <c r="Q47" s="55"/>
      <c r="R47" s="55"/>
    </row>
    <row r="48" spans="2:21" ht="20.100000000000001" customHeight="1" x14ac:dyDescent="0.25">
      <c r="B48" s="55"/>
      <c r="C48" s="55"/>
      <c r="D48" s="55"/>
      <c r="E48" s="55"/>
      <c r="F48" s="55"/>
      <c r="G48" s="55"/>
      <c r="H48" s="55"/>
      <c r="I48" s="55"/>
      <c r="J48" s="55"/>
      <c r="K48" s="55"/>
      <c r="L48" s="55"/>
      <c r="M48" s="55"/>
      <c r="N48" s="55"/>
      <c r="O48" s="55"/>
      <c r="P48" s="55"/>
      <c r="Q48" s="55"/>
      <c r="R48" s="55"/>
    </row>
    <row r="49" spans="2:18" ht="20.100000000000001" customHeight="1" x14ac:dyDescent="0.25">
      <c r="B49" s="55"/>
      <c r="C49" s="55"/>
      <c r="D49" s="55"/>
      <c r="E49" s="55"/>
      <c r="F49" s="55"/>
      <c r="G49" s="55"/>
      <c r="H49" s="55"/>
      <c r="I49" s="55"/>
      <c r="J49" s="55"/>
      <c r="K49" s="55"/>
      <c r="L49" s="55"/>
      <c r="M49" s="55"/>
      <c r="N49" s="55"/>
      <c r="O49" s="55"/>
      <c r="P49" s="55"/>
      <c r="Q49" s="55"/>
      <c r="R49" s="55"/>
    </row>
    <row r="50" spans="2:18" ht="20.100000000000001" customHeight="1" x14ac:dyDescent="0.25">
      <c r="B50" s="55"/>
      <c r="C50" s="55"/>
      <c r="D50" s="55"/>
      <c r="E50" s="55"/>
      <c r="F50" s="55"/>
      <c r="G50" s="55"/>
      <c r="H50" s="55"/>
      <c r="I50" s="55"/>
      <c r="J50" s="55"/>
      <c r="K50" s="55"/>
      <c r="L50" s="55"/>
      <c r="M50" s="55"/>
      <c r="N50" s="55"/>
      <c r="O50" s="55"/>
      <c r="P50" s="55"/>
      <c r="Q50" s="55"/>
      <c r="R50" s="55"/>
    </row>
    <row r="51" spans="2:18" ht="20.100000000000001" customHeight="1" x14ac:dyDescent="0.25">
      <c r="B51" s="55"/>
      <c r="C51" s="55"/>
      <c r="D51" s="55"/>
      <c r="E51" s="55"/>
      <c r="F51" s="55"/>
      <c r="G51" s="55"/>
      <c r="H51" s="55"/>
      <c r="I51" s="55"/>
      <c r="J51" s="55"/>
      <c r="K51" s="55"/>
      <c r="L51" s="55"/>
      <c r="M51" s="55"/>
      <c r="N51" s="55"/>
      <c r="O51" s="55"/>
      <c r="P51" s="55"/>
      <c r="Q51" s="55"/>
      <c r="R51" s="55"/>
    </row>
    <row r="52" spans="2:18" ht="20.100000000000001" customHeight="1" x14ac:dyDescent="0.25">
      <c r="B52" s="55"/>
      <c r="C52" s="55"/>
      <c r="D52" s="55"/>
      <c r="E52" s="55"/>
      <c r="F52" s="55"/>
      <c r="G52" s="55"/>
      <c r="H52" s="55"/>
      <c r="I52" s="55"/>
      <c r="J52" s="55"/>
      <c r="K52" s="55"/>
      <c r="L52" s="55"/>
      <c r="M52" s="55"/>
      <c r="N52" s="55"/>
      <c r="O52" s="55"/>
      <c r="P52" s="55"/>
      <c r="Q52" s="55"/>
      <c r="R52" s="55"/>
    </row>
    <row r="53" spans="2:18" ht="20.100000000000001" customHeight="1" x14ac:dyDescent="0.25">
      <c r="B53" s="55"/>
      <c r="C53" s="55"/>
      <c r="D53" s="55"/>
      <c r="E53" s="55"/>
      <c r="F53" s="55"/>
      <c r="G53" s="55"/>
      <c r="H53" s="55"/>
      <c r="I53" s="55"/>
      <c r="J53" s="55"/>
      <c r="K53" s="55"/>
      <c r="L53" s="55"/>
      <c r="M53" s="55"/>
      <c r="N53" s="55"/>
      <c r="O53" s="55"/>
      <c r="P53" s="55"/>
      <c r="Q53" s="55"/>
      <c r="R53" s="55"/>
    </row>
    <row r="54" spans="2:18" ht="20.100000000000001" customHeight="1" x14ac:dyDescent="0.25">
      <c r="B54" s="55"/>
      <c r="C54" s="55"/>
      <c r="D54" s="55"/>
      <c r="E54" s="55"/>
      <c r="F54" s="55"/>
      <c r="G54" s="55"/>
      <c r="H54" s="55"/>
      <c r="I54" s="55"/>
      <c r="J54" s="55"/>
      <c r="K54" s="55"/>
      <c r="L54" s="55"/>
      <c r="M54" s="55"/>
      <c r="N54" s="55"/>
      <c r="O54" s="55"/>
      <c r="P54" s="55"/>
      <c r="Q54" s="55"/>
      <c r="R54" s="55"/>
    </row>
    <row r="55" spans="2:18" ht="20.100000000000001" customHeight="1" x14ac:dyDescent="0.25">
      <c r="B55" s="55"/>
      <c r="C55" s="55"/>
      <c r="D55" s="55"/>
      <c r="E55" s="55"/>
      <c r="F55" s="55"/>
      <c r="G55" s="55"/>
      <c r="H55" s="55"/>
      <c r="I55" s="55"/>
      <c r="J55" s="55"/>
      <c r="K55" s="55"/>
      <c r="L55" s="55"/>
      <c r="M55" s="55"/>
      <c r="N55" s="55"/>
      <c r="O55" s="55"/>
      <c r="P55" s="55"/>
      <c r="Q55" s="55"/>
      <c r="R55" s="55"/>
    </row>
    <row r="56" spans="2:18" s="55" customFormat="1" ht="20.100000000000001" customHeight="1" x14ac:dyDescent="0.25"/>
    <row r="57" spans="2:18" s="55" customFormat="1" ht="20.100000000000001" customHeight="1" x14ac:dyDescent="0.25"/>
    <row r="58" spans="2:18" s="55" customFormat="1" ht="20.100000000000001" customHeight="1" x14ac:dyDescent="0.25"/>
    <row r="59" spans="2:18" s="55" customFormat="1" ht="20.100000000000001" customHeight="1" x14ac:dyDescent="0.25"/>
    <row r="60" spans="2:18" s="55" customFormat="1" ht="20.100000000000001" customHeight="1" x14ac:dyDescent="0.25"/>
    <row r="61" spans="2:18" s="55" customFormat="1" ht="20.100000000000001" customHeight="1" x14ac:dyDescent="0.25"/>
    <row r="62" spans="2:18" s="55" customFormat="1" ht="20.100000000000001" customHeight="1" x14ac:dyDescent="0.25"/>
    <row r="63" spans="2:18" s="55" customFormat="1" ht="20.100000000000001" customHeight="1" x14ac:dyDescent="0.25"/>
    <row r="64" spans="2:18" s="55" customFormat="1" ht="20.100000000000001" customHeight="1" x14ac:dyDescent="0.25"/>
    <row r="65" spans="5:5" s="55" customFormat="1" ht="20.100000000000001" customHeight="1" x14ac:dyDescent="0.25"/>
    <row r="66" spans="5:5" s="55" customFormat="1" ht="20.100000000000001" customHeight="1" x14ac:dyDescent="0.25"/>
    <row r="67" spans="5:5" s="55" customFormat="1" ht="20.100000000000001" customHeight="1" x14ac:dyDescent="0.25"/>
    <row r="68" spans="5:5" s="55" customFormat="1" ht="20.100000000000001" customHeight="1" x14ac:dyDescent="0.25"/>
    <row r="69" spans="5:5" s="55" customFormat="1" ht="20.100000000000001" customHeight="1" x14ac:dyDescent="0.25"/>
    <row r="70" spans="5:5" s="55" customFormat="1" ht="20.100000000000001" customHeight="1" x14ac:dyDescent="0.25"/>
    <row r="71" spans="5:5" s="55" customFormat="1" ht="20.100000000000001" customHeight="1" x14ac:dyDescent="0.25"/>
    <row r="72" spans="5:5" s="55" customFormat="1" ht="20.100000000000001" customHeight="1" x14ac:dyDescent="0.25"/>
    <row r="73" spans="5:5" s="55" customFormat="1" ht="20.100000000000001" customHeight="1" x14ac:dyDescent="0.25">
      <c r="E73" s="54"/>
    </row>
    <row r="74" spans="5:5" s="55" customFormat="1" ht="20.100000000000001" customHeight="1" x14ac:dyDescent="0.25">
      <c r="E74" s="54"/>
    </row>
    <row r="75" spans="5:5" s="55" customFormat="1" ht="20.100000000000001" customHeight="1" x14ac:dyDescent="0.25">
      <c r="E75" s="54"/>
    </row>
    <row r="76" spans="5:5" s="55" customFormat="1" ht="20.100000000000001" customHeight="1" x14ac:dyDescent="0.25">
      <c r="E76" s="54"/>
    </row>
    <row r="77" spans="5:5" s="55" customFormat="1" ht="20.100000000000001" customHeight="1" x14ac:dyDescent="0.25">
      <c r="E77" s="54"/>
    </row>
    <row r="78" spans="5:5" s="55" customFormat="1" ht="20.100000000000001" customHeight="1" x14ac:dyDescent="0.25">
      <c r="E78" s="54"/>
    </row>
    <row r="79" spans="5:5" s="55" customFormat="1" ht="20.100000000000001" customHeight="1" x14ac:dyDescent="0.25">
      <c r="E79" s="54"/>
    </row>
    <row r="80" spans="5:5" s="55" customFormat="1" ht="20.100000000000001" customHeight="1" x14ac:dyDescent="0.25">
      <c r="E80" s="54"/>
    </row>
    <row r="81" spans="5:5" s="55" customFormat="1" ht="20.100000000000001" customHeight="1" x14ac:dyDescent="0.25">
      <c r="E81" s="54"/>
    </row>
    <row r="82" spans="5:5" s="55" customFormat="1" ht="20.100000000000001" customHeight="1" x14ac:dyDescent="0.25">
      <c r="E82" s="54"/>
    </row>
    <row r="83" spans="5:5" s="55" customFormat="1" ht="20.100000000000001" customHeight="1" x14ac:dyDescent="0.25">
      <c r="E83" s="54"/>
    </row>
    <row r="84" spans="5:5" s="55" customFormat="1" ht="20.100000000000001" customHeight="1" x14ac:dyDescent="0.25">
      <c r="E84" s="54"/>
    </row>
    <row r="85" spans="5:5" s="55" customFormat="1" ht="20.100000000000001" customHeight="1" x14ac:dyDescent="0.25">
      <c r="E85" s="54"/>
    </row>
    <row r="86" spans="5:5" s="55" customFormat="1" ht="20.100000000000001" customHeight="1" x14ac:dyDescent="0.25">
      <c r="E86" s="54"/>
    </row>
    <row r="87" spans="5:5" s="55" customFormat="1" ht="15.75" x14ac:dyDescent="0.25">
      <c r="E87" s="54"/>
    </row>
    <row r="88" spans="5:5" s="55" customFormat="1" ht="15.75" x14ac:dyDescent="0.25">
      <c r="E88" s="54"/>
    </row>
    <row r="89" spans="5:5" s="55" customFormat="1" ht="15.75" x14ac:dyDescent="0.25">
      <c r="E89" s="54"/>
    </row>
    <row r="90" spans="5:5" s="55" customFormat="1" ht="15.75" x14ac:dyDescent="0.25">
      <c r="E90" s="54"/>
    </row>
    <row r="91" spans="5:5" s="55" customFormat="1" ht="15.75" x14ac:dyDescent="0.25">
      <c r="E91" s="54"/>
    </row>
    <row r="92" spans="5:5" s="55" customFormat="1" ht="15.75" x14ac:dyDescent="0.25">
      <c r="E92" s="54"/>
    </row>
    <row r="93" spans="5:5" s="55" customFormat="1" ht="15.75" x14ac:dyDescent="0.25">
      <c r="E93" s="54"/>
    </row>
    <row r="94" spans="5:5" s="55" customFormat="1" ht="15.75" x14ac:dyDescent="0.25">
      <c r="E94" s="54"/>
    </row>
    <row r="95" spans="5:5" s="55" customFormat="1" ht="15.75" x14ac:dyDescent="0.25">
      <c r="E95" s="54"/>
    </row>
    <row r="96" spans="5:5" s="55" customFormat="1" ht="15.75" x14ac:dyDescent="0.25">
      <c r="E96" s="54"/>
    </row>
    <row r="97" spans="5:5" s="55" customFormat="1" ht="15.75" x14ac:dyDescent="0.25">
      <c r="E97" s="54"/>
    </row>
    <row r="98" spans="5:5" s="55" customFormat="1" ht="15.75" x14ac:dyDescent="0.25">
      <c r="E98" s="54"/>
    </row>
    <row r="99" spans="5:5" s="55" customFormat="1" ht="15.75" x14ac:dyDescent="0.25">
      <c r="E99" s="54"/>
    </row>
    <row r="100" spans="5:5" s="55" customFormat="1" ht="15.75" x14ac:dyDescent="0.25">
      <c r="E100" s="54"/>
    </row>
    <row r="101" spans="5:5" s="55" customFormat="1" ht="15.75" x14ac:dyDescent="0.25">
      <c r="E101" s="54"/>
    </row>
    <row r="102" spans="5:5" s="55" customFormat="1" ht="15.75" x14ac:dyDescent="0.25">
      <c r="E102" s="54"/>
    </row>
    <row r="103" spans="5:5" s="55" customFormat="1" ht="15.75" x14ac:dyDescent="0.25">
      <c r="E103" s="54"/>
    </row>
    <row r="104" spans="5:5" s="55" customFormat="1" ht="15.75" x14ac:dyDescent="0.25">
      <c r="E104" s="54"/>
    </row>
    <row r="105" spans="5:5" s="55" customFormat="1" ht="15.75" x14ac:dyDescent="0.25">
      <c r="E105" s="54"/>
    </row>
    <row r="106" spans="5:5" s="55" customFormat="1" ht="15.75" x14ac:dyDescent="0.25">
      <c r="E106" s="54"/>
    </row>
    <row r="107" spans="5:5" s="55" customFormat="1" ht="15.75" x14ac:dyDescent="0.25">
      <c r="E107" s="54"/>
    </row>
    <row r="108" spans="5:5" s="55" customFormat="1" ht="15.75" x14ac:dyDescent="0.25">
      <c r="E108" s="54"/>
    </row>
    <row r="109" spans="5:5" s="55" customFormat="1" ht="15.75" x14ac:dyDescent="0.25">
      <c r="E109" s="54"/>
    </row>
    <row r="110" spans="5:5" s="55" customFormat="1" ht="15.75" x14ac:dyDescent="0.25">
      <c r="E110" s="54"/>
    </row>
    <row r="111" spans="5:5" s="55" customFormat="1" ht="15.75" x14ac:dyDescent="0.25">
      <c r="E111" s="54"/>
    </row>
    <row r="112" spans="5:5" s="55" customFormat="1" ht="15.75" x14ac:dyDescent="0.25">
      <c r="E112" s="54"/>
    </row>
    <row r="113" spans="5:5" s="55" customFormat="1" ht="15.75" x14ac:dyDescent="0.25">
      <c r="E113" s="54"/>
    </row>
    <row r="114" spans="5:5" s="55" customFormat="1" ht="15.75" x14ac:dyDescent="0.25">
      <c r="E114" s="54"/>
    </row>
    <row r="115" spans="5:5" s="55" customFormat="1" ht="15.75" x14ac:dyDescent="0.25">
      <c r="E115" s="54"/>
    </row>
    <row r="116" spans="5:5" s="55" customFormat="1" ht="15.75" x14ac:dyDescent="0.25">
      <c r="E116" s="54"/>
    </row>
    <row r="117" spans="5:5" s="55" customFormat="1" ht="15.75" x14ac:dyDescent="0.25">
      <c r="E117" s="54"/>
    </row>
    <row r="118" spans="5:5" s="55" customFormat="1" ht="15.75" x14ac:dyDescent="0.25">
      <c r="E118" s="54"/>
    </row>
    <row r="119" spans="5:5" s="55" customFormat="1" ht="15.75" x14ac:dyDescent="0.25">
      <c r="E119" s="54"/>
    </row>
    <row r="120" spans="5:5" s="55" customFormat="1" ht="15.75" x14ac:dyDescent="0.25">
      <c r="E120" s="54"/>
    </row>
    <row r="121" spans="5:5" s="55" customFormat="1" ht="15.75" x14ac:dyDescent="0.25">
      <c r="E121" s="54"/>
    </row>
    <row r="122" spans="5:5" s="55" customFormat="1" ht="15.75" x14ac:dyDescent="0.25">
      <c r="E122" s="54"/>
    </row>
    <row r="123" spans="5:5" s="55" customFormat="1" ht="15.75" x14ac:dyDescent="0.25">
      <c r="E123" s="54"/>
    </row>
    <row r="124" spans="5:5" s="55" customFormat="1" ht="15.75" x14ac:dyDescent="0.25">
      <c r="E124" s="54"/>
    </row>
    <row r="125" spans="5:5" s="55" customFormat="1" ht="15.75" x14ac:dyDescent="0.25">
      <c r="E125" s="54"/>
    </row>
    <row r="126" spans="5:5" s="55" customFormat="1" ht="15.75" x14ac:dyDescent="0.25">
      <c r="E126" s="54"/>
    </row>
    <row r="127" spans="5:5" s="55" customFormat="1" ht="15.75" x14ac:dyDescent="0.25">
      <c r="E127" s="54"/>
    </row>
    <row r="128" spans="5:5" s="55" customFormat="1" ht="15.75" x14ac:dyDescent="0.25">
      <c r="E128" s="54"/>
    </row>
    <row r="129" spans="5:5" s="55" customFormat="1" ht="15.75" x14ac:dyDescent="0.25">
      <c r="E129" s="54"/>
    </row>
    <row r="130" spans="5:5" s="55" customFormat="1" ht="15.75" x14ac:dyDescent="0.25">
      <c r="E130" s="54"/>
    </row>
    <row r="131" spans="5:5" s="55" customFormat="1" ht="15.75" x14ac:dyDescent="0.25">
      <c r="E131" s="54"/>
    </row>
    <row r="132" spans="5:5" s="55" customFormat="1" ht="15.75" x14ac:dyDescent="0.25">
      <c r="E132" s="54"/>
    </row>
    <row r="133" spans="5:5" s="55" customFormat="1" ht="15.75" x14ac:dyDescent="0.25">
      <c r="E133" s="54"/>
    </row>
    <row r="134" spans="5:5" s="55" customFormat="1" ht="15.75" x14ac:dyDescent="0.25">
      <c r="E134" s="54"/>
    </row>
    <row r="135" spans="5:5" s="55" customFormat="1" ht="15.75" x14ac:dyDescent="0.25">
      <c r="E135" s="54"/>
    </row>
    <row r="136" spans="5:5" s="55" customFormat="1" ht="15.75" x14ac:dyDescent="0.25">
      <c r="E136" s="54"/>
    </row>
    <row r="137" spans="5:5" s="55" customFormat="1" ht="15.75" x14ac:dyDescent="0.25">
      <c r="E137" s="54"/>
    </row>
    <row r="138" spans="5:5" s="55" customFormat="1" ht="15.75" x14ac:dyDescent="0.25">
      <c r="E138" s="54"/>
    </row>
    <row r="139" spans="5:5" s="55" customFormat="1" ht="15.75" x14ac:dyDescent="0.25">
      <c r="E139" s="54"/>
    </row>
    <row r="140" spans="5:5" s="55" customFormat="1" ht="15.75" x14ac:dyDescent="0.25">
      <c r="E140" s="54"/>
    </row>
    <row r="141" spans="5:5" s="55" customFormat="1" ht="15.75" x14ac:dyDescent="0.25">
      <c r="E141" s="54"/>
    </row>
    <row r="142" spans="5:5" s="55" customFormat="1" ht="15.75" x14ac:dyDescent="0.25">
      <c r="E142" s="54"/>
    </row>
    <row r="143" spans="5:5" s="55" customFormat="1" ht="15.75" x14ac:dyDescent="0.25">
      <c r="E143" s="54"/>
    </row>
    <row r="144" spans="5:5" s="55" customFormat="1" ht="15.75" x14ac:dyDescent="0.25">
      <c r="E144" s="54"/>
    </row>
    <row r="145" spans="5:5" s="55" customFormat="1" ht="15.75" x14ac:dyDescent="0.25">
      <c r="E145" s="54"/>
    </row>
    <row r="146" spans="5:5" s="55" customFormat="1" ht="15.75" x14ac:dyDescent="0.25">
      <c r="E146" s="54"/>
    </row>
    <row r="147" spans="5:5" s="55" customFormat="1" ht="15.75" x14ac:dyDescent="0.25">
      <c r="E147" s="54"/>
    </row>
    <row r="148" spans="5:5" s="55" customFormat="1" ht="15.75" x14ac:dyDescent="0.25">
      <c r="E148" s="54"/>
    </row>
    <row r="149" spans="5:5" s="55" customFormat="1" ht="15.75" x14ac:dyDescent="0.25">
      <c r="E149" s="54"/>
    </row>
    <row r="150" spans="5:5" s="55" customFormat="1" ht="15.75" x14ac:dyDescent="0.25">
      <c r="E150" s="54"/>
    </row>
    <row r="151" spans="5:5" s="55" customFormat="1" ht="15.75" x14ac:dyDescent="0.25">
      <c r="E151" s="54"/>
    </row>
    <row r="152" spans="5:5" s="55" customFormat="1" ht="15.75" x14ac:dyDescent="0.25">
      <c r="E152" s="54"/>
    </row>
    <row r="153" spans="5:5" s="55" customFormat="1" ht="15.75" x14ac:dyDescent="0.25">
      <c r="E153" s="54"/>
    </row>
    <row r="154" spans="5:5" s="55" customFormat="1" ht="15.75" x14ac:dyDescent="0.25">
      <c r="E154" s="54"/>
    </row>
    <row r="155" spans="5:5" s="55" customFormat="1" ht="15.75" x14ac:dyDescent="0.25">
      <c r="E155" s="54"/>
    </row>
    <row r="156" spans="5:5" s="55" customFormat="1" ht="15.75" x14ac:dyDescent="0.25">
      <c r="E156" s="54"/>
    </row>
    <row r="157" spans="5:5" s="55" customFormat="1" ht="15.75" x14ac:dyDescent="0.25">
      <c r="E157" s="54"/>
    </row>
    <row r="158" spans="5:5" s="55" customFormat="1" ht="15.75" x14ac:dyDescent="0.25">
      <c r="E158" s="54"/>
    </row>
    <row r="159" spans="5:5" s="55" customFormat="1" ht="15.75" x14ac:dyDescent="0.25">
      <c r="E159" s="54"/>
    </row>
    <row r="160" spans="5:5" s="55" customFormat="1" ht="15.75" x14ac:dyDescent="0.25">
      <c r="E160" s="54"/>
    </row>
    <row r="161" spans="5:5" s="55" customFormat="1" ht="15.75" x14ac:dyDescent="0.25">
      <c r="E161" s="54"/>
    </row>
    <row r="162" spans="5:5" s="55" customFormat="1" ht="15.75" x14ac:dyDescent="0.25">
      <c r="E162" s="54"/>
    </row>
    <row r="163" spans="5:5" s="55" customFormat="1" ht="15.75" x14ac:dyDescent="0.25">
      <c r="E163" s="54"/>
    </row>
    <row r="164" spans="5:5" s="55" customFormat="1" ht="15.75" x14ac:dyDescent="0.25">
      <c r="E164" s="54"/>
    </row>
    <row r="165" spans="5:5" s="55" customFormat="1" ht="15.75" x14ac:dyDescent="0.25">
      <c r="E165" s="54"/>
    </row>
    <row r="166" spans="5:5" s="55" customFormat="1" ht="15.75" x14ac:dyDescent="0.25">
      <c r="E166" s="54"/>
    </row>
    <row r="167" spans="5:5" s="55" customFormat="1" ht="15.75" x14ac:dyDescent="0.25">
      <c r="E167" s="54"/>
    </row>
    <row r="168" spans="5:5" s="55" customFormat="1" ht="15.75" x14ac:dyDescent="0.25">
      <c r="E168" s="54"/>
    </row>
    <row r="169" spans="5:5" s="55" customFormat="1" ht="15.75" x14ac:dyDescent="0.25">
      <c r="E169" s="54"/>
    </row>
    <row r="170" spans="5:5" s="55" customFormat="1" ht="15.75" x14ac:dyDescent="0.25">
      <c r="E170" s="54"/>
    </row>
    <row r="171" spans="5:5" s="55" customFormat="1" ht="15.75" x14ac:dyDescent="0.25">
      <c r="E171" s="54"/>
    </row>
    <row r="172" spans="5:5" s="55" customFormat="1" ht="15.75" x14ac:dyDescent="0.25">
      <c r="E172" s="54"/>
    </row>
    <row r="173" spans="5:5" s="55" customFormat="1" ht="15.75" x14ac:dyDescent="0.25">
      <c r="E173" s="54"/>
    </row>
    <row r="174" spans="5:5" s="55" customFormat="1" ht="15.75" x14ac:dyDescent="0.25">
      <c r="E174" s="54"/>
    </row>
    <row r="175" spans="5:5" s="55" customFormat="1" ht="15.75" x14ac:dyDescent="0.25">
      <c r="E175" s="54"/>
    </row>
    <row r="176" spans="5:5" s="55" customFormat="1" ht="15.75" x14ac:dyDescent="0.25">
      <c r="E176" s="54"/>
    </row>
    <row r="177" spans="5:5" s="55" customFormat="1" ht="15.75" x14ac:dyDescent="0.25">
      <c r="E177" s="54"/>
    </row>
    <row r="178" spans="5:5" s="55" customFormat="1" ht="15.75" x14ac:dyDescent="0.25">
      <c r="E178" s="54"/>
    </row>
    <row r="179" spans="5:5" s="55" customFormat="1" ht="15.75" x14ac:dyDescent="0.25">
      <c r="E179" s="54"/>
    </row>
    <row r="180" spans="5:5" s="55" customFormat="1" ht="15.75" x14ac:dyDescent="0.25">
      <c r="E180" s="54"/>
    </row>
    <row r="181" spans="5:5" s="55" customFormat="1" ht="15.75" x14ac:dyDescent="0.25">
      <c r="E181" s="54"/>
    </row>
    <row r="182" spans="5:5" s="55" customFormat="1" ht="15.75" x14ac:dyDescent="0.25">
      <c r="E182" s="54"/>
    </row>
    <row r="183" spans="5:5" s="55" customFormat="1" ht="15.75" x14ac:dyDescent="0.25">
      <c r="E183" s="54"/>
    </row>
    <row r="184" spans="5:5" s="55" customFormat="1" ht="15.75" x14ac:dyDescent="0.25">
      <c r="E184" s="54"/>
    </row>
    <row r="185" spans="5:5" s="55" customFormat="1" ht="15.75" x14ac:dyDescent="0.25">
      <c r="E185" s="54"/>
    </row>
    <row r="186" spans="5:5" s="55" customFormat="1" ht="15.75" x14ac:dyDescent="0.25">
      <c r="E186" s="54"/>
    </row>
    <row r="187" spans="5:5" s="55" customFormat="1" ht="15.75" x14ac:dyDescent="0.25">
      <c r="E187" s="54"/>
    </row>
    <row r="188" spans="5:5" s="55" customFormat="1" ht="15.75" x14ac:dyDescent="0.25">
      <c r="E188" s="54"/>
    </row>
    <row r="189" spans="5:5" s="55" customFormat="1" ht="15.75" x14ac:dyDescent="0.25">
      <c r="E189" s="54"/>
    </row>
    <row r="190" spans="5:5" s="55" customFormat="1" ht="15.75" x14ac:dyDescent="0.25">
      <c r="E190" s="54"/>
    </row>
    <row r="191" spans="5:5" s="55" customFormat="1" ht="15.75" x14ac:dyDescent="0.25">
      <c r="E191" s="54"/>
    </row>
    <row r="192" spans="5:5" s="55" customFormat="1" ht="15.75" x14ac:dyDescent="0.25">
      <c r="E192" s="54"/>
    </row>
    <row r="193" spans="5:5" s="55" customFormat="1" ht="15.75" x14ac:dyDescent="0.25">
      <c r="E193" s="54"/>
    </row>
    <row r="194" spans="5:5" s="55" customFormat="1" ht="15.75" x14ac:dyDescent="0.25">
      <c r="E194" s="54"/>
    </row>
    <row r="195" spans="5:5" s="55" customFormat="1" ht="15.75" x14ac:dyDescent="0.25">
      <c r="E195" s="54"/>
    </row>
    <row r="196" spans="5:5" s="55" customFormat="1" ht="15.75" x14ac:dyDescent="0.25">
      <c r="E196" s="54"/>
    </row>
    <row r="197" spans="5:5" s="55" customFormat="1" ht="15.75" x14ac:dyDescent="0.25">
      <c r="E197" s="54"/>
    </row>
    <row r="198" spans="5:5" s="55" customFormat="1" ht="15.75" x14ac:dyDescent="0.25">
      <c r="E198" s="54"/>
    </row>
    <row r="199" spans="5:5" s="55" customFormat="1" ht="15.75" x14ac:dyDescent="0.25">
      <c r="E199" s="54"/>
    </row>
    <row r="200" spans="5:5" s="55" customFormat="1" ht="15.75" x14ac:dyDescent="0.25">
      <c r="E200" s="54"/>
    </row>
    <row r="201" spans="5:5" s="55" customFormat="1" ht="15.75" x14ac:dyDescent="0.25">
      <c r="E201" s="54"/>
    </row>
    <row r="202" spans="5:5" s="55" customFormat="1" ht="15.75" x14ac:dyDescent="0.25">
      <c r="E202" s="54"/>
    </row>
    <row r="203" spans="5:5" s="55" customFormat="1" ht="15.75" x14ac:dyDescent="0.25">
      <c r="E203" s="54"/>
    </row>
    <row r="204" spans="5:5" s="55" customFormat="1" ht="15.75" x14ac:dyDescent="0.25">
      <c r="E204" s="54"/>
    </row>
    <row r="205" spans="5:5" s="55" customFormat="1" ht="15.75" x14ac:dyDescent="0.25">
      <c r="E205" s="54"/>
    </row>
    <row r="206" spans="5:5" s="55" customFormat="1" ht="15.75" x14ac:dyDescent="0.25">
      <c r="E206" s="54"/>
    </row>
    <row r="207" spans="5:5" s="55" customFormat="1" ht="15.75" x14ac:dyDescent="0.25">
      <c r="E207" s="54"/>
    </row>
    <row r="208" spans="5:5" s="55" customFormat="1" ht="15.75" x14ac:dyDescent="0.25">
      <c r="E208" s="54"/>
    </row>
    <row r="209" spans="5:5" s="55" customFormat="1" ht="15.75" x14ac:dyDescent="0.25">
      <c r="E209" s="54"/>
    </row>
    <row r="210" spans="5:5" s="55" customFormat="1" ht="15.75" x14ac:dyDescent="0.25">
      <c r="E210" s="54"/>
    </row>
    <row r="211" spans="5:5" s="55" customFormat="1" ht="15.75" x14ac:dyDescent="0.25">
      <c r="E211" s="54"/>
    </row>
    <row r="212" spans="5:5" s="55" customFormat="1" ht="15.75" x14ac:dyDescent="0.25">
      <c r="E212" s="54"/>
    </row>
    <row r="213" spans="5:5" s="55" customFormat="1" ht="15.75" x14ac:dyDescent="0.25">
      <c r="E213" s="54"/>
    </row>
    <row r="214" spans="5:5" s="55" customFormat="1" ht="15.75" x14ac:dyDescent="0.25">
      <c r="E214" s="54"/>
    </row>
    <row r="215" spans="5:5" s="55" customFormat="1" ht="15.75" x14ac:dyDescent="0.25">
      <c r="E215" s="54"/>
    </row>
    <row r="216" spans="5:5" s="55" customFormat="1" ht="15.75" x14ac:dyDescent="0.25">
      <c r="E216" s="54"/>
    </row>
    <row r="217" spans="5:5" s="55" customFormat="1" ht="15.75" x14ac:dyDescent="0.25">
      <c r="E217" s="54"/>
    </row>
    <row r="218" spans="5:5" s="55" customFormat="1" ht="15.75" x14ac:dyDescent="0.25">
      <c r="E218" s="54"/>
    </row>
    <row r="219" spans="5:5" s="55" customFormat="1" ht="15.75" x14ac:dyDescent="0.25">
      <c r="E219" s="54"/>
    </row>
    <row r="220" spans="5:5" s="55" customFormat="1" ht="15.75" x14ac:dyDescent="0.25">
      <c r="E220" s="54"/>
    </row>
    <row r="221" spans="5:5" s="55" customFormat="1" ht="15.75" x14ac:dyDescent="0.25">
      <c r="E221" s="54"/>
    </row>
    <row r="222" spans="5:5" s="55" customFormat="1" ht="15.75" x14ac:dyDescent="0.25">
      <c r="E222" s="54"/>
    </row>
    <row r="223" spans="5:5" s="55" customFormat="1" ht="15.75" x14ac:dyDescent="0.25">
      <c r="E223" s="54"/>
    </row>
    <row r="224" spans="5:5" s="55" customFormat="1" ht="15.75" x14ac:dyDescent="0.25">
      <c r="E224" s="54"/>
    </row>
    <row r="225" spans="5:5" s="55" customFormat="1" ht="15.75" x14ac:dyDescent="0.25">
      <c r="E225" s="54"/>
    </row>
    <row r="226" spans="5:5" s="55" customFormat="1" ht="15.75" x14ac:dyDescent="0.25">
      <c r="E226" s="54"/>
    </row>
    <row r="227" spans="5:5" s="55" customFormat="1" ht="15.75" x14ac:dyDescent="0.25">
      <c r="E227" s="54"/>
    </row>
    <row r="228" spans="5:5" s="55" customFormat="1" ht="15.75" x14ac:dyDescent="0.25">
      <c r="E228" s="54"/>
    </row>
    <row r="229" spans="5:5" s="55" customFormat="1" ht="15.75" x14ac:dyDescent="0.25">
      <c r="E229" s="54"/>
    </row>
    <row r="230" spans="5:5" s="55" customFormat="1" ht="15.75" x14ac:dyDescent="0.25">
      <c r="E230" s="54"/>
    </row>
    <row r="231" spans="5:5" s="55" customFormat="1" ht="15.75" x14ac:dyDescent="0.25">
      <c r="E231" s="54"/>
    </row>
    <row r="232" spans="5:5" s="55" customFormat="1" ht="15.75" x14ac:dyDescent="0.25">
      <c r="E232" s="54"/>
    </row>
    <row r="233" spans="5:5" s="55" customFormat="1" ht="15.75" x14ac:dyDescent="0.25">
      <c r="E233" s="54"/>
    </row>
    <row r="234" spans="5:5" s="55" customFormat="1" ht="15.75" x14ac:dyDescent="0.25">
      <c r="E234" s="54"/>
    </row>
    <row r="235" spans="5:5" s="55" customFormat="1" ht="15.75" x14ac:dyDescent="0.25">
      <c r="E235" s="54"/>
    </row>
    <row r="236" spans="5:5" s="55" customFormat="1" ht="15.75" x14ac:dyDescent="0.25">
      <c r="E236" s="54"/>
    </row>
    <row r="237" spans="5:5" s="55" customFormat="1" ht="15.75" x14ac:dyDescent="0.25">
      <c r="E237" s="54"/>
    </row>
    <row r="238" spans="5:5" s="55" customFormat="1" ht="15.75" x14ac:dyDescent="0.25">
      <c r="E238" s="54"/>
    </row>
    <row r="239" spans="5:5" s="55" customFormat="1" ht="15.75" x14ac:dyDescent="0.25">
      <c r="E239" s="54"/>
    </row>
    <row r="240" spans="5:5" s="55" customFormat="1" ht="15.75" x14ac:dyDescent="0.25">
      <c r="E240" s="54"/>
    </row>
    <row r="241" spans="2:18" s="55" customFormat="1" ht="15.75" x14ac:dyDescent="0.25">
      <c r="E241" s="54"/>
    </row>
    <row r="242" spans="2:18" s="55" customFormat="1" ht="15.75" x14ac:dyDescent="0.25">
      <c r="B242" s="42"/>
      <c r="C242" s="42"/>
      <c r="D242" s="42"/>
      <c r="E242" s="54"/>
      <c r="F242" s="42"/>
      <c r="G242" s="42"/>
      <c r="H242" s="42"/>
      <c r="I242" s="42"/>
      <c r="J242" s="42"/>
      <c r="K242" s="42"/>
      <c r="L242" s="42"/>
      <c r="M242" s="42"/>
      <c r="N242" s="42"/>
      <c r="O242" s="42"/>
      <c r="P242" s="42"/>
      <c r="Q242" s="42"/>
      <c r="R242" s="42"/>
    </row>
    <row r="243" spans="2:18" s="55" customFormat="1" ht="15.75" x14ac:dyDescent="0.25">
      <c r="B243" s="42"/>
      <c r="C243" s="42"/>
      <c r="D243" s="42"/>
      <c r="E243" s="54"/>
      <c r="F243" s="42"/>
      <c r="G243" s="42"/>
      <c r="H243" s="42"/>
      <c r="I243" s="42"/>
      <c r="J243" s="42"/>
      <c r="K243" s="42"/>
      <c r="L243" s="42"/>
      <c r="M243" s="42"/>
      <c r="N243" s="42"/>
      <c r="O243" s="42"/>
      <c r="P243" s="42"/>
      <c r="Q243" s="42"/>
      <c r="R243" s="42"/>
    </row>
    <row r="244" spans="2:18" s="55" customFormat="1" ht="15.75" x14ac:dyDescent="0.25">
      <c r="B244" s="42"/>
      <c r="C244" s="42"/>
      <c r="D244" s="42"/>
      <c r="E244" s="54"/>
      <c r="F244" s="42"/>
      <c r="G244" s="42"/>
      <c r="H244" s="42"/>
      <c r="I244" s="42"/>
      <c r="J244" s="42"/>
      <c r="K244" s="42"/>
      <c r="L244" s="42"/>
      <c r="M244" s="42"/>
      <c r="N244" s="42"/>
      <c r="O244" s="42"/>
      <c r="P244" s="42"/>
      <c r="Q244" s="42"/>
      <c r="R244" s="42"/>
    </row>
    <row r="245" spans="2:18" s="55" customFormat="1" ht="15.75" x14ac:dyDescent="0.25">
      <c r="B245" s="42"/>
      <c r="C245" s="42"/>
      <c r="D245" s="42"/>
      <c r="E245" s="54"/>
      <c r="F245" s="42"/>
      <c r="G245" s="42"/>
      <c r="H245" s="42"/>
      <c r="I245" s="42"/>
      <c r="J245" s="42"/>
      <c r="K245" s="42"/>
      <c r="L245" s="42"/>
      <c r="M245" s="42"/>
      <c r="N245" s="42"/>
      <c r="O245" s="42"/>
      <c r="P245" s="42"/>
      <c r="Q245" s="42"/>
      <c r="R245" s="42"/>
    </row>
    <row r="246" spans="2:18" s="55" customFormat="1" ht="15.75" x14ac:dyDescent="0.25">
      <c r="B246" s="42"/>
      <c r="C246" s="42"/>
      <c r="D246" s="42"/>
      <c r="E246" s="54"/>
      <c r="F246" s="42"/>
      <c r="G246" s="42"/>
      <c r="H246" s="42"/>
      <c r="I246" s="42"/>
      <c r="J246" s="42"/>
      <c r="K246" s="42"/>
      <c r="L246" s="42"/>
      <c r="M246" s="42"/>
      <c r="N246" s="42"/>
      <c r="O246" s="42"/>
      <c r="P246" s="42"/>
      <c r="Q246" s="42"/>
      <c r="R246" s="42"/>
    </row>
    <row r="247" spans="2:18" s="55" customFormat="1" ht="15.75" x14ac:dyDescent="0.25">
      <c r="B247" s="42"/>
      <c r="C247" s="42"/>
      <c r="D247" s="42"/>
      <c r="E247" s="54"/>
      <c r="F247" s="42"/>
      <c r="G247" s="42"/>
      <c r="H247" s="42"/>
      <c r="I247" s="42"/>
      <c r="J247" s="42"/>
      <c r="K247" s="42"/>
      <c r="L247" s="42"/>
      <c r="M247" s="42"/>
      <c r="N247" s="42"/>
      <c r="O247" s="42"/>
      <c r="P247" s="42"/>
      <c r="Q247" s="42"/>
      <c r="R247" s="42"/>
    </row>
    <row r="248" spans="2:18" s="55" customFormat="1" ht="15.75" x14ac:dyDescent="0.25">
      <c r="B248" s="42"/>
      <c r="C248" s="42"/>
      <c r="D248" s="42"/>
      <c r="E248" s="54"/>
      <c r="F248" s="42"/>
      <c r="G248" s="42"/>
      <c r="H248" s="42"/>
      <c r="I248" s="42"/>
      <c r="J248" s="42"/>
      <c r="K248" s="42"/>
      <c r="L248" s="42"/>
      <c r="M248" s="42"/>
      <c r="N248" s="42"/>
      <c r="O248" s="42"/>
      <c r="P248" s="42"/>
      <c r="Q248" s="42"/>
      <c r="R248" s="42"/>
    </row>
    <row r="249" spans="2:18" s="55" customFormat="1" ht="15.75" x14ac:dyDescent="0.25">
      <c r="E249" s="54"/>
    </row>
    <row r="250" spans="2:18" s="55" customFormat="1" ht="15.75" x14ac:dyDescent="0.25">
      <c r="B250" s="42"/>
      <c r="C250" s="42"/>
      <c r="D250" s="42"/>
      <c r="E250" s="54"/>
      <c r="F250" s="42"/>
      <c r="G250" s="42"/>
      <c r="H250" s="42"/>
      <c r="I250" s="42"/>
      <c r="J250" s="42"/>
      <c r="K250" s="42"/>
      <c r="L250" s="42"/>
      <c r="M250" s="42"/>
      <c r="N250" s="42"/>
      <c r="O250" s="42"/>
      <c r="P250" s="42"/>
      <c r="Q250" s="42"/>
      <c r="R250" s="42"/>
    </row>
    <row r="251" spans="2:18" s="55" customFormat="1" ht="15.75" x14ac:dyDescent="0.25">
      <c r="B251" s="42"/>
      <c r="C251" s="42"/>
      <c r="D251" s="42"/>
      <c r="E251" s="54"/>
      <c r="F251" s="42"/>
      <c r="G251" s="42"/>
      <c r="H251" s="42"/>
      <c r="I251" s="42"/>
      <c r="J251" s="42"/>
      <c r="K251" s="42"/>
      <c r="L251" s="42"/>
      <c r="M251" s="42"/>
      <c r="N251" s="42"/>
      <c r="O251" s="42"/>
      <c r="P251" s="42"/>
      <c r="Q251" s="42"/>
      <c r="R251" s="42"/>
    </row>
    <row r="252" spans="2:18" s="55" customFormat="1" ht="15.75" x14ac:dyDescent="0.25">
      <c r="B252" s="42"/>
      <c r="C252" s="42"/>
      <c r="D252" s="42"/>
      <c r="E252" s="54"/>
      <c r="F252" s="42"/>
      <c r="G252" s="42"/>
      <c r="H252" s="42"/>
      <c r="I252" s="42"/>
      <c r="J252" s="42"/>
      <c r="K252" s="42"/>
      <c r="L252" s="42"/>
      <c r="M252" s="42"/>
      <c r="N252" s="42"/>
      <c r="O252" s="42"/>
      <c r="P252" s="42"/>
      <c r="Q252" s="42"/>
      <c r="R252" s="42"/>
    </row>
    <row r="253" spans="2:18" s="55" customFormat="1" ht="15.75" x14ac:dyDescent="0.25">
      <c r="B253" s="42"/>
      <c r="C253" s="42"/>
      <c r="D253" s="42"/>
      <c r="E253" s="54"/>
      <c r="F253" s="42"/>
      <c r="G253" s="42"/>
      <c r="H253" s="42"/>
      <c r="I253" s="42"/>
      <c r="J253" s="42"/>
      <c r="K253" s="42"/>
      <c r="L253" s="42"/>
      <c r="M253" s="42"/>
      <c r="N253" s="42"/>
      <c r="O253" s="42"/>
      <c r="P253" s="42"/>
      <c r="Q253" s="42"/>
      <c r="R253" s="42"/>
    </row>
    <row r="254" spans="2:18" s="55" customFormat="1" ht="15.75" x14ac:dyDescent="0.25">
      <c r="B254" s="42"/>
      <c r="C254" s="42"/>
      <c r="D254" s="42"/>
      <c r="E254" s="54"/>
      <c r="F254" s="42"/>
      <c r="G254" s="42"/>
      <c r="H254" s="42"/>
      <c r="I254" s="42"/>
      <c r="J254" s="42"/>
      <c r="K254" s="42"/>
      <c r="L254" s="42"/>
      <c r="M254" s="42"/>
      <c r="N254" s="42"/>
      <c r="O254" s="42"/>
      <c r="P254" s="42"/>
      <c r="Q254" s="42"/>
      <c r="R254" s="42"/>
    </row>
    <row r="255" spans="2:18" s="55" customFormat="1" ht="15.75" x14ac:dyDescent="0.25">
      <c r="B255" s="42"/>
      <c r="C255" s="42"/>
      <c r="D255" s="42"/>
      <c r="E255" s="54"/>
      <c r="F255" s="42"/>
      <c r="G255" s="42"/>
      <c r="H255" s="42"/>
      <c r="I255" s="42"/>
      <c r="J255" s="42"/>
      <c r="K255" s="42"/>
      <c r="L255" s="42"/>
      <c r="M255" s="42"/>
      <c r="N255" s="42"/>
      <c r="O255" s="42"/>
      <c r="P255" s="42"/>
      <c r="Q255" s="42"/>
      <c r="R255" s="42"/>
    </row>
    <row r="263" spans="2:18" s="55" customFormat="1" ht="15.75" x14ac:dyDescent="0.25">
      <c r="B263" s="42"/>
      <c r="C263" s="42"/>
      <c r="D263" s="42"/>
      <c r="E263" s="54"/>
      <c r="F263" s="42"/>
      <c r="G263" s="42"/>
      <c r="H263" s="42"/>
      <c r="I263" s="42"/>
      <c r="J263" s="42"/>
      <c r="K263" s="42"/>
      <c r="L263" s="42"/>
      <c r="M263" s="42"/>
      <c r="N263" s="42"/>
      <c r="O263" s="42"/>
      <c r="P263" s="42"/>
      <c r="Q263" s="42"/>
      <c r="R263" s="42"/>
    </row>
  </sheetData>
  <sheetProtection algorithmName="SHA-512" hashValue="LZU350+YScpIa4yA1pjyBLTPiugbcXY748wVT6pqIIZ6ISpufsMlkFRFn7z0+EV25XEnl5zsqqrAoGUQ8xTJBg==" saltValue="3DInSX8nNENEyY0JTP4G/A==" spinCount="100000" sheet="1" objects="1" scenarios="1" selectLockedCells="1"/>
  <mergeCells count="80">
    <mergeCell ref="T40:T42"/>
    <mergeCell ref="U40:U42"/>
    <mergeCell ref="T34:T36"/>
    <mergeCell ref="U34:U36"/>
    <mergeCell ref="T37:T39"/>
    <mergeCell ref="U37:U39"/>
    <mergeCell ref="T28:T30"/>
    <mergeCell ref="U28:U30"/>
    <mergeCell ref="T31:T33"/>
    <mergeCell ref="U31:U33"/>
    <mergeCell ref="T25:T27"/>
    <mergeCell ref="U25:U27"/>
    <mergeCell ref="B31:B32"/>
    <mergeCell ref="C31:C32"/>
    <mergeCell ref="D31:D32"/>
    <mergeCell ref="R31:R32"/>
    <mergeCell ref="B23:B24"/>
    <mergeCell ref="C23:C24"/>
    <mergeCell ref="D23:D24"/>
    <mergeCell ref="R29:R30"/>
    <mergeCell ref="R23:R24"/>
    <mergeCell ref="R25:R26"/>
    <mergeCell ref="R27:R28"/>
    <mergeCell ref="C27:C28"/>
    <mergeCell ref="C29:C30"/>
    <mergeCell ref="B25:B26"/>
    <mergeCell ref="C25:C26"/>
    <mergeCell ref="D25:D26"/>
    <mergeCell ref="B27:B28"/>
    <mergeCell ref="D27:D28"/>
    <mergeCell ref="B29:B30"/>
    <mergeCell ref="D29:D30"/>
    <mergeCell ref="B15:B16"/>
    <mergeCell ref="C15:C16"/>
    <mergeCell ref="B21:B22"/>
    <mergeCell ref="C21:C22"/>
    <mergeCell ref="B17:B18"/>
    <mergeCell ref="C17:C18"/>
    <mergeCell ref="B19:B20"/>
    <mergeCell ref="C19:C20"/>
    <mergeCell ref="D19:D20"/>
    <mergeCell ref="D21:D22"/>
    <mergeCell ref="T4:U5"/>
    <mergeCell ref="T7:T9"/>
    <mergeCell ref="U7:U9"/>
    <mergeCell ref="T10:T12"/>
    <mergeCell ref="U10:U12"/>
    <mergeCell ref="B13:B14"/>
    <mergeCell ref="C13:C14"/>
    <mergeCell ref="B9:B10"/>
    <mergeCell ref="C9:C10"/>
    <mergeCell ref="R9:R10"/>
    <mergeCell ref="B11:B12"/>
    <mergeCell ref="C11:C12"/>
    <mergeCell ref="R11:R12"/>
    <mergeCell ref="D9:D10"/>
    <mergeCell ref="D11:D12"/>
    <mergeCell ref="F2:R2"/>
    <mergeCell ref="F4:R4"/>
    <mergeCell ref="B7:B8"/>
    <mergeCell ref="C7:C8"/>
    <mergeCell ref="R7:R8"/>
    <mergeCell ref="A1:E5"/>
    <mergeCell ref="D7:D8"/>
    <mergeCell ref="R15:R16"/>
    <mergeCell ref="R13:R14"/>
    <mergeCell ref="D13:D14"/>
    <mergeCell ref="T13:T15"/>
    <mergeCell ref="U13:U15"/>
    <mergeCell ref="D15:D16"/>
    <mergeCell ref="T16:T18"/>
    <mergeCell ref="U16:U18"/>
    <mergeCell ref="D17:D18"/>
    <mergeCell ref="T19:T21"/>
    <mergeCell ref="U19:U21"/>
    <mergeCell ref="R17:R18"/>
    <mergeCell ref="R19:R20"/>
    <mergeCell ref="R21:R22"/>
    <mergeCell ref="T22:T24"/>
    <mergeCell ref="U22:U24"/>
  </mergeCells>
  <phoneticPr fontId="37" type="noConversion"/>
  <conditionalFormatting sqref="B23:B32 D27:R27 D31">
    <cfRule type="cellIs" dxfId="103" priority="85" operator="equal">
      <formula>"-"</formula>
    </cfRule>
  </conditionalFormatting>
  <conditionalFormatting sqref="C17:C23">
    <cfRule type="cellIs" dxfId="102" priority="95" operator="equal">
      <formula>"-"</formula>
    </cfRule>
  </conditionalFormatting>
  <conditionalFormatting sqref="D23:R23">
    <cfRule type="cellIs" dxfId="101" priority="99" operator="equal">
      <formula>"-"</formula>
    </cfRule>
  </conditionalFormatting>
  <conditionalFormatting sqref="D25:R25">
    <cfRule type="cellIs" dxfId="100" priority="90" operator="equal">
      <formula>"-"</formula>
    </cfRule>
  </conditionalFormatting>
  <conditionalFormatting sqref="D29:R29">
    <cfRule type="cellIs" dxfId="99" priority="84" operator="equal">
      <formula>"-"</formula>
    </cfRule>
  </conditionalFormatting>
  <conditionalFormatting sqref="E30:E32 R30:R32">
    <cfRule type="cellIs" dxfId="98" priority="79" operator="equal">
      <formula>"-"</formula>
    </cfRule>
  </conditionalFormatting>
  <conditionalFormatting sqref="E8:R12">
    <cfRule type="cellIs" dxfId="97" priority="67" operator="equal">
      <formula>"-"</formula>
    </cfRule>
  </conditionalFormatting>
  <conditionalFormatting sqref="E17:R21 F1:R1 F2:F4 A23:A25 A31:A1048576 B73:R1048576">
    <cfRule type="cellIs" dxfId="96" priority="107" operator="equal">
      <formula>"-"</formula>
    </cfRule>
  </conditionalFormatting>
  <conditionalFormatting sqref="E22:R22">
    <cfRule type="cellIs" dxfId="95" priority="63" operator="equal">
      <formula>"-"</formula>
    </cfRule>
  </conditionalFormatting>
  <conditionalFormatting sqref="F8:Q8 F12:Q12 E14:R14 E16:R16 F18:Q18 F20:Q20 F22:Q22 E24:R24 E26:R26 E28:R28 F30:Q30 F32:Q32">
    <cfRule type="cellIs" dxfId="94" priority="4" operator="equal">
      <formula>"-"</formula>
    </cfRule>
  </conditionalFormatting>
  <conditionalFormatting sqref="F8:Q8 F12:Q12 F18:Q18 F20:Q20 F22:Q22 F32:Q32 F10:Q10">
    <cfRule type="cellIs" dxfId="93" priority="25" operator="equal">
      <formula>0</formula>
    </cfRule>
  </conditionalFormatting>
  <conditionalFormatting sqref="F10:Q10">
    <cfRule type="cellIs" dxfId="92" priority="3" operator="equal">
      <formula>"-"</formula>
    </cfRule>
  </conditionalFormatting>
  <conditionalFormatting sqref="F12:Q12">
    <cfRule type="cellIs" dxfId="91" priority="69" operator="equal">
      <formula>0</formula>
    </cfRule>
  </conditionalFormatting>
  <conditionalFormatting sqref="F14:Q14 F16:Q16 F8:Q8 F10:Q10 F12:Q12 F18:Q18 F20:Q20 F22:Q22 F32:Q32">
    <cfRule type="cellIs" dxfId="90" priority="24" operator="greaterThan">
      <formula>0</formula>
    </cfRule>
    <cfRule type="cellIs" dxfId="89" priority="26" operator="lessThan">
      <formula>0</formula>
    </cfRule>
  </conditionalFormatting>
  <conditionalFormatting sqref="F14:Q14 F16:Q16">
    <cfRule type="cellIs" dxfId="88" priority="5" operator="lessThan">
      <formula>0</formula>
    </cfRule>
    <cfRule type="cellIs" dxfId="87" priority="6" operator="equal">
      <formula>0</formula>
    </cfRule>
    <cfRule type="cellIs" dxfId="86" priority="23" operator="greaterThan">
      <formula>0</formula>
    </cfRule>
  </conditionalFormatting>
  <conditionalFormatting sqref="F17:Q17 F19:Q19 F13:Q13 F15:Q15 F9:Q9 F11:Q11 F7:Q7">
    <cfRule type="expression" dxfId="85" priority="114">
      <formula>ISNA(F7)</formula>
    </cfRule>
  </conditionalFormatting>
  <conditionalFormatting sqref="F18:Q18 F20:Q20 F8:Q8 F10:Q10">
    <cfRule type="cellIs" dxfId="84" priority="109" operator="equal">
      <formula>0</formula>
    </cfRule>
  </conditionalFormatting>
  <conditionalFormatting sqref="F21:Q21">
    <cfRule type="expression" dxfId="83" priority="74">
      <formula>ISNA(F21)</formula>
    </cfRule>
    <cfRule type="expression" dxfId="82" priority="111">
      <formula>ISNA(F21)</formula>
    </cfRule>
  </conditionalFormatting>
  <conditionalFormatting sqref="F22:Q22">
    <cfRule type="cellIs" dxfId="81" priority="65" operator="equal">
      <formula>0</formula>
    </cfRule>
  </conditionalFormatting>
  <conditionalFormatting sqref="F23:Q23">
    <cfRule type="expression" dxfId="80" priority="103">
      <formula>ISNA(F23)</formula>
    </cfRule>
  </conditionalFormatting>
  <conditionalFormatting sqref="F24:Q24">
    <cfRule type="cellIs" dxfId="79" priority="20" operator="greaterThan">
      <formula>0</formula>
    </cfRule>
    <cfRule type="cellIs" dxfId="78" priority="21" operator="equal">
      <formula>0</formula>
    </cfRule>
    <cfRule type="cellIs" dxfId="77" priority="22" operator="lessThan">
      <formula>0</formula>
    </cfRule>
  </conditionalFormatting>
  <conditionalFormatting sqref="F25:Q25">
    <cfRule type="expression" dxfId="76" priority="94">
      <formula>ISNA(F25)</formula>
    </cfRule>
  </conditionalFormatting>
  <conditionalFormatting sqref="F26:Q26">
    <cfRule type="cellIs" dxfId="75" priority="16" operator="greaterThan">
      <formula>0</formula>
    </cfRule>
    <cfRule type="cellIs" dxfId="74" priority="17" operator="equal">
      <formula>0</formula>
    </cfRule>
    <cfRule type="cellIs" dxfId="73" priority="18" operator="lessThan">
      <formula>0</formula>
    </cfRule>
  </conditionalFormatting>
  <conditionalFormatting sqref="F27:Q27">
    <cfRule type="expression" dxfId="72" priority="89">
      <formula>ISNA(F27)</formula>
    </cfRule>
  </conditionalFormatting>
  <conditionalFormatting sqref="F28:Q28">
    <cfRule type="cellIs" dxfId="71" priority="12" operator="greaterThan">
      <formula>0</formula>
    </cfRule>
    <cfRule type="cellIs" dxfId="70" priority="13" operator="equal">
      <formula>0</formula>
    </cfRule>
    <cfRule type="cellIs" dxfId="69" priority="14" operator="lessThan">
      <formula>0</formula>
    </cfRule>
  </conditionalFormatting>
  <conditionalFormatting sqref="F29:Q29">
    <cfRule type="expression" dxfId="68" priority="83">
      <formula>ISNA(F29)</formula>
    </cfRule>
  </conditionalFormatting>
  <conditionalFormatting sqref="F30:Q30">
    <cfRule type="cellIs" dxfId="67" priority="8" operator="greaterThan">
      <formula>0</formula>
    </cfRule>
    <cfRule type="cellIs" dxfId="66" priority="9" operator="equal">
      <formula>0</formula>
    </cfRule>
    <cfRule type="cellIs" dxfId="65" priority="10" operator="lessThan">
      <formula>0</formula>
    </cfRule>
  </conditionalFormatting>
  <conditionalFormatting sqref="F31:Q31">
    <cfRule type="expression" dxfId="64" priority="73">
      <formula>ISNA(F31)</formula>
    </cfRule>
  </conditionalFormatting>
  <conditionalFormatting sqref="F31:Q32">
    <cfRule type="cellIs" dxfId="63" priority="35" operator="equal">
      <formula>"-"</formula>
    </cfRule>
  </conditionalFormatting>
  <conditionalFormatting sqref="F32:Q32">
    <cfRule type="cellIs" dxfId="62" priority="37" operator="equal">
      <formula>0</formula>
    </cfRule>
  </conditionalFormatting>
  <conditionalFormatting sqref="F5:S6">
    <cfRule type="cellIs" dxfId="61" priority="1" operator="equal">
      <formula>"-"</formula>
    </cfRule>
  </conditionalFormatting>
  <conditionalFormatting sqref="S1:S2 T1:XFD3 R3:S3 V4:XFD42 A8:C8 S8:S42 A9:D9 A10:C10 A11:D11 A12:C12 A13:R13 A14:C14 A15:R15 A16:C16 D17 A17:B22 D19 D21 C25:C32 S43:XFD1048576">
    <cfRule type="cellIs" dxfId="60" priority="105" operator="equal">
      <formula>"-"</formula>
    </cfRule>
  </conditionalFormatting>
  <conditionalFormatting sqref="T4 A7:U7 T10:U10 T13:U13 T16:U16 T19:U19 T22:U22 T25:U25 T28:U28 T31:U31 T34:U34 T37:U37 T40:U40">
    <cfRule type="cellIs" dxfId="59" priority="2" operator="equal">
      <formula>"-"</formula>
    </cfRule>
  </conditionalFormatting>
  <printOptions horizontalCentered="1" verticalCentered="1"/>
  <pageMargins left="0.23622047244094491" right="0.23622047244094491" top="0.74803149606299213" bottom="0.74803149606299213" header="0.31496062992125984" footer="0.31496062992125984"/>
  <pageSetup scale="75" orientation="portrait" r:id="rId1"/>
  <headerFooter>
    <oddFooter>&amp;C&amp;D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6">
    <tabColor rgb="FF3B5998"/>
    <pageSetUpPr fitToPage="1"/>
  </sheetPr>
  <dimension ref="A1:U263"/>
  <sheetViews>
    <sheetView showGridLines="0" showRowColHeaders="0" zoomScaleNormal="100" workbookViewId="0">
      <pane ySplit="5" topLeftCell="A6" activePane="bottomLeft" state="frozen"/>
      <selection pane="bottomLeft" activeCell="F7" sqref="F7"/>
    </sheetView>
  </sheetViews>
  <sheetFormatPr baseColWidth="10" defaultRowHeight="12.75" x14ac:dyDescent="0.25"/>
  <cols>
    <col min="1" max="1" width="2.7109375" style="57" customWidth="1"/>
    <col min="2" max="2" width="3.7109375" style="57" customWidth="1"/>
    <col min="3" max="3" width="21.28515625" style="57" customWidth="1"/>
    <col min="4" max="4" width="10.7109375" style="57" customWidth="1"/>
    <col min="5" max="5" width="7.140625" style="70" bestFit="1" customWidth="1"/>
    <col min="6" max="17" width="7.7109375" style="57" customWidth="1"/>
    <col min="18" max="18" width="12.7109375" style="57" customWidth="1"/>
    <col min="19" max="19" width="5.7109375" style="57" customWidth="1"/>
    <col min="20" max="20" width="11.7109375" style="57" customWidth="1"/>
    <col min="21" max="21" width="155.7109375" style="57" customWidth="1"/>
    <col min="22" max="16384" width="11.42578125" style="57"/>
  </cols>
  <sheetData>
    <row r="1" spans="1:21" ht="15" customHeight="1" x14ac:dyDescent="0.25">
      <c r="A1" s="202"/>
      <c r="B1" s="202"/>
      <c r="C1" s="202"/>
      <c r="D1" s="202"/>
      <c r="E1" s="202"/>
    </row>
    <row r="2" spans="1:21" ht="18.75" x14ac:dyDescent="0.25">
      <c r="A2" s="202"/>
      <c r="B2" s="202"/>
      <c r="C2" s="202"/>
      <c r="D2" s="202"/>
      <c r="E2" s="202"/>
      <c r="F2" s="199" t="str">
        <f>IF(Accueil!$C$12="Inscrivez ici le nom de l'organisation pour laquelle les statistiques sont compilées. Le nom sera affiché partout où c'est nécessaire.","Inscrivez le nom de votre organisation dans l'onglet vert Accueil.",Accueil!$C$12)</f>
        <v>Inscrivez le nom de votre organisation dans l'onglet vert Accueil.</v>
      </c>
      <c r="G2" s="199"/>
      <c r="H2" s="199"/>
      <c r="I2" s="199"/>
      <c r="J2" s="199"/>
      <c r="K2" s="199"/>
      <c r="L2" s="199"/>
      <c r="M2" s="199"/>
      <c r="N2" s="199"/>
      <c r="O2" s="199"/>
      <c r="P2" s="199"/>
      <c r="Q2" s="199"/>
      <c r="R2" s="199"/>
    </row>
    <row r="3" spans="1:21" ht="9.9499999999999993" customHeight="1" thickBot="1" x14ac:dyDescent="0.3">
      <c r="A3" s="202"/>
      <c r="B3" s="202"/>
      <c r="C3" s="202"/>
      <c r="D3" s="202"/>
      <c r="E3" s="202"/>
      <c r="F3" s="58"/>
      <c r="G3" s="58"/>
      <c r="H3" s="58"/>
      <c r="I3" s="58"/>
      <c r="J3" s="58"/>
      <c r="K3" s="58"/>
      <c r="L3" s="58"/>
      <c r="M3" s="58"/>
      <c r="N3" s="58"/>
      <c r="O3" s="58"/>
      <c r="P3" s="58"/>
      <c r="Q3" s="58"/>
      <c r="R3" s="59"/>
    </row>
    <row r="4" spans="1:21" ht="24.95" customHeight="1" thickBot="1" x14ac:dyDescent="0.3">
      <c r="A4" s="202"/>
      <c r="B4" s="202"/>
      <c r="C4" s="202"/>
      <c r="D4" s="202"/>
      <c r="E4" s="202"/>
      <c r="F4" s="171" t="s">
        <v>95</v>
      </c>
      <c r="G4" s="172"/>
      <c r="H4" s="172"/>
      <c r="I4" s="172"/>
      <c r="J4" s="172"/>
      <c r="K4" s="172"/>
      <c r="L4" s="172"/>
      <c r="M4" s="172"/>
      <c r="N4" s="172"/>
      <c r="O4" s="172"/>
      <c r="P4" s="172"/>
      <c r="Q4" s="172"/>
      <c r="R4" s="173"/>
      <c r="T4" s="181" t="s">
        <v>115</v>
      </c>
      <c r="U4" s="182"/>
    </row>
    <row r="5" spans="1:21" ht="42.75" customHeight="1" thickBot="1" x14ac:dyDescent="0.3">
      <c r="A5" s="202"/>
      <c r="B5" s="202"/>
      <c r="C5" s="202"/>
      <c r="D5" s="202"/>
      <c r="E5" s="202"/>
      <c r="F5" s="60">
        <f>Accueil!C14</f>
        <v>43465</v>
      </c>
      <c r="G5" s="61">
        <f>Accueil!C15</f>
        <v>43496</v>
      </c>
      <c r="H5" s="61">
        <f>Accueil!C16</f>
        <v>43524</v>
      </c>
      <c r="I5" s="61">
        <f>Accueil!C17</f>
        <v>43555</v>
      </c>
      <c r="J5" s="61">
        <f>Accueil!C18</f>
        <v>43585</v>
      </c>
      <c r="K5" s="61">
        <f>Accueil!C19</f>
        <v>43616</v>
      </c>
      <c r="L5" s="61">
        <f>Accueil!C20</f>
        <v>43646</v>
      </c>
      <c r="M5" s="61">
        <f>Accueil!C21</f>
        <v>43677</v>
      </c>
      <c r="N5" s="61">
        <f>Accueil!C22</f>
        <v>43708</v>
      </c>
      <c r="O5" s="61">
        <f>Accueil!C23</f>
        <v>43738</v>
      </c>
      <c r="P5" s="61">
        <f>Accueil!C24</f>
        <v>43769</v>
      </c>
      <c r="Q5" s="62">
        <f>Accueil!C25</f>
        <v>43799</v>
      </c>
      <c r="R5" s="14" t="s">
        <v>152</v>
      </c>
      <c r="T5" s="183"/>
      <c r="U5" s="184"/>
    </row>
    <row r="6" spans="1:21" ht="2.1" customHeight="1" thickBot="1" x14ac:dyDescent="0.3">
      <c r="A6" s="56"/>
      <c r="B6" s="22"/>
      <c r="C6" s="22"/>
      <c r="D6" s="22"/>
      <c r="E6" s="22"/>
      <c r="F6" s="63"/>
      <c r="G6" s="64"/>
      <c r="H6" s="64"/>
      <c r="I6" s="64"/>
      <c r="J6" s="64"/>
      <c r="K6" s="64"/>
      <c r="L6" s="64"/>
      <c r="M6" s="64"/>
      <c r="N6" s="64"/>
      <c r="O6" s="64"/>
      <c r="P6" s="64"/>
      <c r="Q6" s="65"/>
      <c r="R6" s="23"/>
      <c r="T6" s="24"/>
      <c r="U6" s="25"/>
    </row>
    <row r="7" spans="1:21" s="66" customFormat="1" ht="20.100000000000001" customHeight="1" x14ac:dyDescent="0.2">
      <c r="B7" s="174">
        <v>1</v>
      </c>
      <c r="C7" s="191" t="s">
        <v>90</v>
      </c>
      <c r="D7" s="168"/>
      <c r="E7" s="15" t="s">
        <v>88</v>
      </c>
      <c r="F7" s="1">
        <v>479</v>
      </c>
      <c r="G7" s="2">
        <v>478</v>
      </c>
      <c r="H7" s="2">
        <v>484</v>
      </c>
      <c r="I7" s="2">
        <v>482</v>
      </c>
      <c r="J7" s="2"/>
      <c r="K7" s="2"/>
      <c r="L7" s="2"/>
      <c r="M7" s="2"/>
      <c r="N7" s="2"/>
      <c r="O7" s="2"/>
      <c r="P7" s="2"/>
      <c r="Q7" s="3"/>
      <c r="R7" s="187"/>
      <c r="T7" s="160" t="str">
        <f>PROPER(TEXT(Accueil!C14,"MMMM aaaa"))</f>
        <v>Janvier 2023</v>
      </c>
      <c r="U7" s="163" t="s">
        <v>126</v>
      </c>
    </row>
    <row r="8" spans="1:21" ht="20.100000000000001" customHeight="1" thickBot="1" x14ac:dyDescent="0.3">
      <c r="B8" s="175"/>
      <c r="C8" s="192"/>
      <c r="D8" s="169"/>
      <c r="E8" s="16" t="s">
        <v>89</v>
      </c>
      <c r="F8" s="4">
        <v>0</v>
      </c>
      <c r="G8" s="17">
        <f t="shared" ref="G8:G26" si="0">IFERROR(IF(AND(G7&lt;&gt;"",F7&lt;&gt;"ND",G7&lt;&gt;"ND"),G7-F7,"-"),"-")</f>
        <v>-1</v>
      </c>
      <c r="H8" s="17">
        <f t="shared" ref="H8" si="1">IFERROR(IF(AND(H7&lt;&gt;"",G7&lt;&gt;"ND",H7&lt;&gt;"ND"),H7-G7,"-"),"-")</f>
        <v>6</v>
      </c>
      <c r="I8" s="17">
        <f t="shared" ref="I8" si="2">IFERROR(IF(AND(I7&lt;&gt;"",H7&lt;&gt;"ND",I7&lt;&gt;"ND"),I7-H7,"-"),"-")</f>
        <v>-2</v>
      </c>
      <c r="J8" s="17" t="str">
        <f t="shared" ref="J8" si="3">IFERROR(IF(AND(J7&lt;&gt;"",I7&lt;&gt;"ND",J7&lt;&gt;"ND"),J7-I7,"-"),"-")</f>
        <v>-</v>
      </c>
      <c r="K8" s="17" t="str">
        <f t="shared" ref="K8" si="4">IFERROR(IF(AND(K7&lt;&gt;"",J7&lt;&gt;"ND",K7&lt;&gt;"ND"),K7-J7,"-"),"-")</f>
        <v>-</v>
      </c>
      <c r="L8" s="17" t="str">
        <f t="shared" ref="L8" si="5">IFERROR(IF(AND(L7&lt;&gt;"",K7&lt;&gt;"ND",L7&lt;&gt;"ND"),L7-K7,"-"),"-")</f>
        <v>-</v>
      </c>
      <c r="M8" s="17" t="str">
        <f t="shared" ref="M8" si="6">IFERROR(IF(AND(M7&lt;&gt;"",L7&lt;&gt;"ND",M7&lt;&gt;"ND"),M7-L7,"-"),"-")</f>
        <v>-</v>
      </c>
      <c r="N8" s="17" t="str">
        <f t="shared" ref="N8" si="7">IFERROR(IF(AND(N7&lt;&gt;"",M7&lt;&gt;"ND",N7&lt;&gt;"ND"),N7-M7,"-"),"-")</f>
        <v>-</v>
      </c>
      <c r="O8" s="17" t="str">
        <f t="shared" ref="O8" si="8">IFERROR(IF(AND(O7&lt;&gt;"",N7&lt;&gt;"ND",O7&lt;&gt;"ND"),O7-N7,"-"),"-")</f>
        <v>-</v>
      </c>
      <c r="P8" s="17" t="str">
        <f t="shared" ref="P8" si="9">IFERROR(IF(AND(P7&lt;&gt;"",O7&lt;&gt;"ND",P7&lt;&gt;"ND"),P7-O7,"-"),"-")</f>
        <v>-</v>
      </c>
      <c r="Q8" s="18" t="str">
        <f t="shared" ref="Q8" si="10">IFERROR(IF(AND(Q7&lt;&gt;"",P7&lt;&gt;"ND",Q7&lt;&gt;"ND"),Q7-P7,"-"),"-")</f>
        <v>-</v>
      </c>
      <c r="R8" s="188"/>
      <c r="T8" s="161"/>
      <c r="U8" s="164"/>
    </row>
    <row r="9" spans="1:21" ht="20.100000000000001" customHeight="1" x14ac:dyDescent="0.2">
      <c r="B9" s="174">
        <v>2</v>
      </c>
      <c r="C9" s="191" t="s">
        <v>92</v>
      </c>
      <c r="D9" s="168"/>
      <c r="E9" s="15" t="s">
        <v>88</v>
      </c>
      <c r="F9" s="5">
        <v>53</v>
      </c>
      <c r="G9" s="6">
        <v>47</v>
      </c>
      <c r="H9" s="6">
        <v>25</v>
      </c>
      <c r="I9" s="6">
        <v>1</v>
      </c>
      <c r="J9" s="6"/>
      <c r="K9" s="6"/>
      <c r="L9" s="6"/>
      <c r="M9" s="6"/>
      <c r="N9" s="6"/>
      <c r="O9" s="6"/>
      <c r="P9" s="6"/>
      <c r="Q9" s="7"/>
      <c r="R9" s="189"/>
      <c r="T9" s="162"/>
      <c r="U9" s="165"/>
    </row>
    <row r="10" spans="1:21" ht="20.100000000000001" customHeight="1" thickBot="1" x14ac:dyDescent="0.3">
      <c r="B10" s="175"/>
      <c r="C10" s="192"/>
      <c r="D10" s="169"/>
      <c r="E10" s="16" t="s">
        <v>89</v>
      </c>
      <c r="F10" s="4">
        <v>0</v>
      </c>
      <c r="G10" s="17">
        <f t="shared" si="0"/>
        <v>-6</v>
      </c>
      <c r="H10" s="17">
        <f t="shared" ref="H10" si="11">IFERROR(IF(AND(H9&lt;&gt;"",G9&lt;&gt;"ND",H9&lt;&gt;"ND"),H9-G9,"-"),"-")</f>
        <v>-22</v>
      </c>
      <c r="I10" s="17">
        <f t="shared" ref="I10" si="12">IFERROR(IF(AND(I9&lt;&gt;"",H9&lt;&gt;"ND",I9&lt;&gt;"ND"),I9-H9,"-"),"-")</f>
        <v>-24</v>
      </c>
      <c r="J10" s="17" t="str">
        <f t="shared" ref="J10" si="13">IFERROR(IF(AND(J9&lt;&gt;"",I9&lt;&gt;"ND",J9&lt;&gt;"ND"),J9-I9,"-"),"-")</f>
        <v>-</v>
      </c>
      <c r="K10" s="17" t="str">
        <f t="shared" ref="K10" si="14">IFERROR(IF(AND(K9&lt;&gt;"",J9&lt;&gt;"ND",K9&lt;&gt;"ND"),K9-J9,"-"),"-")</f>
        <v>-</v>
      </c>
      <c r="L10" s="17" t="str">
        <f t="shared" ref="L10" si="15">IFERROR(IF(AND(L9&lt;&gt;"",K9&lt;&gt;"ND",L9&lt;&gt;"ND"),L9-K9,"-"),"-")</f>
        <v>-</v>
      </c>
      <c r="M10" s="17" t="str">
        <f t="shared" ref="M10" si="16">IFERROR(IF(AND(M9&lt;&gt;"",L9&lt;&gt;"ND",M9&lt;&gt;"ND"),M9-L9,"-"),"-")</f>
        <v>-</v>
      </c>
      <c r="N10" s="17" t="str">
        <f t="shared" ref="N10" si="17">IFERROR(IF(AND(N9&lt;&gt;"",M9&lt;&gt;"ND",N9&lt;&gt;"ND"),N9-M9,"-"),"-")</f>
        <v>-</v>
      </c>
      <c r="O10" s="17" t="str">
        <f t="shared" ref="O10" si="18">IFERROR(IF(AND(O9&lt;&gt;"",N9&lt;&gt;"ND",O9&lt;&gt;"ND"),O9-N9,"-"),"-")</f>
        <v>-</v>
      </c>
      <c r="P10" s="17" t="str">
        <f t="shared" ref="P10" si="19">IFERROR(IF(AND(P9&lt;&gt;"",O9&lt;&gt;"ND",P9&lt;&gt;"ND"),P9-O9,"-"),"-")</f>
        <v>-</v>
      </c>
      <c r="Q10" s="18" t="str">
        <f t="shared" ref="Q10" si="20">IFERROR(IF(AND(Q9&lt;&gt;"",P9&lt;&gt;"ND",Q9&lt;&gt;"ND"),Q9-P9,"-"),"-")</f>
        <v>-</v>
      </c>
      <c r="R10" s="190"/>
      <c r="T10" s="160" t="str">
        <f>PROPER(TEXT(Accueil!C15,"MMMM aaaa"))</f>
        <v>Février 2023</v>
      </c>
      <c r="U10" s="163" t="s">
        <v>126</v>
      </c>
    </row>
    <row r="11" spans="1:21" ht="20.100000000000001" customHeight="1" x14ac:dyDescent="0.2">
      <c r="B11" s="174">
        <v>3</v>
      </c>
      <c r="C11" s="191" t="s">
        <v>117</v>
      </c>
      <c r="D11" s="168"/>
      <c r="E11" s="15" t="s">
        <v>88</v>
      </c>
      <c r="F11" s="5">
        <v>300</v>
      </c>
      <c r="G11" s="6">
        <v>403</v>
      </c>
      <c r="H11" s="6">
        <v>98</v>
      </c>
      <c r="I11" s="6">
        <v>284</v>
      </c>
      <c r="J11" s="6"/>
      <c r="K11" s="6"/>
      <c r="L11" s="6"/>
      <c r="M11" s="6"/>
      <c r="N11" s="6"/>
      <c r="O11" s="6"/>
      <c r="P11" s="6"/>
      <c r="Q11" s="7"/>
      <c r="R11" s="189"/>
      <c r="T11" s="161"/>
      <c r="U11" s="164"/>
    </row>
    <row r="12" spans="1:21" ht="20.100000000000001" customHeight="1" thickBot="1" x14ac:dyDescent="0.3">
      <c r="B12" s="175"/>
      <c r="C12" s="192"/>
      <c r="D12" s="169"/>
      <c r="E12" s="16" t="s">
        <v>89</v>
      </c>
      <c r="F12" s="4">
        <v>0</v>
      </c>
      <c r="G12" s="17">
        <f t="shared" si="0"/>
        <v>103</v>
      </c>
      <c r="H12" s="17">
        <f t="shared" ref="H12" si="21">IFERROR(IF(AND(H11&lt;&gt;"",G11&lt;&gt;"ND",H11&lt;&gt;"ND"),H11-G11,"-"),"-")</f>
        <v>-305</v>
      </c>
      <c r="I12" s="17">
        <f t="shared" ref="I12" si="22">IFERROR(IF(AND(I11&lt;&gt;"",H11&lt;&gt;"ND",I11&lt;&gt;"ND"),I11-H11,"-"),"-")</f>
        <v>186</v>
      </c>
      <c r="J12" s="17" t="str">
        <f t="shared" ref="J12" si="23">IFERROR(IF(AND(J11&lt;&gt;"",I11&lt;&gt;"ND",J11&lt;&gt;"ND"),J11-I11,"-"),"-")</f>
        <v>-</v>
      </c>
      <c r="K12" s="17" t="str">
        <f t="shared" ref="K12" si="24">IFERROR(IF(AND(K11&lt;&gt;"",J11&lt;&gt;"ND",K11&lt;&gt;"ND"),K11-J11,"-"),"-")</f>
        <v>-</v>
      </c>
      <c r="L12" s="17" t="str">
        <f t="shared" ref="L12" si="25">IFERROR(IF(AND(L11&lt;&gt;"",K11&lt;&gt;"ND",L11&lt;&gt;"ND"),L11-K11,"-"),"-")</f>
        <v>-</v>
      </c>
      <c r="M12" s="17" t="str">
        <f t="shared" ref="M12" si="26">IFERROR(IF(AND(M11&lt;&gt;"",L11&lt;&gt;"ND",M11&lt;&gt;"ND"),M11-L11,"-"),"-")</f>
        <v>-</v>
      </c>
      <c r="N12" s="17" t="str">
        <f t="shared" ref="N12" si="27">IFERROR(IF(AND(N11&lt;&gt;"",M11&lt;&gt;"ND",N11&lt;&gt;"ND"),N11-M11,"-"),"-")</f>
        <v>-</v>
      </c>
      <c r="O12" s="17" t="str">
        <f t="shared" ref="O12" si="28">IFERROR(IF(AND(O11&lt;&gt;"",N11&lt;&gt;"ND",O11&lt;&gt;"ND"),O11-N11,"-"),"-")</f>
        <v>-</v>
      </c>
      <c r="P12" s="17" t="str">
        <f t="shared" ref="P12" si="29">IFERROR(IF(AND(P11&lt;&gt;"",O11&lt;&gt;"ND",P11&lt;&gt;"ND"),P11-O11,"-"),"-")</f>
        <v>-</v>
      </c>
      <c r="Q12" s="18" t="str">
        <f t="shared" ref="Q12" si="30">IFERROR(IF(AND(Q11&lt;&gt;"",P11&lt;&gt;"ND",Q11&lt;&gt;"ND"),Q11-P11,"-"),"-")</f>
        <v>-</v>
      </c>
      <c r="R12" s="190"/>
      <c r="T12" s="162"/>
      <c r="U12" s="165"/>
    </row>
    <row r="13" spans="1:21" ht="20.100000000000001" customHeight="1" x14ac:dyDescent="0.2">
      <c r="B13" s="174">
        <v>4</v>
      </c>
      <c r="C13" s="191" t="s">
        <v>118</v>
      </c>
      <c r="D13" s="168"/>
      <c r="E13" s="15" t="s">
        <v>88</v>
      </c>
      <c r="F13" s="5">
        <v>300</v>
      </c>
      <c r="G13" s="6">
        <v>356</v>
      </c>
      <c r="H13" s="6">
        <v>98</v>
      </c>
      <c r="I13" s="6">
        <v>284</v>
      </c>
      <c r="J13" s="6"/>
      <c r="K13" s="6"/>
      <c r="L13" s="6"/>
      <c r="M13" s="6"/>
      <c r="N13" s="6"/>
      <c r="O13" s="6"/>
      <c r="P13" s="6"/>
      <c r="Q13" s="7"/>
      <c r="R13" s="189"/>
      <c r="T13" s="160" t="str">
        <f>PROPER(TEXT(Accueil!C16,"MMMM aaaa"))</f>
        <v>Mars 2023</v>
      </c>
      <c r="U13" s="163" t="s">
        <v>126</v>
      </c>
    </row>
    <row r="14" spans="1:21" ht="20.100000000000001" customHeight="1" thickBot="1" x14ac:dyDescent="0.3">
      <c r="B14" s="175"/>
      <c r="C14" s="192"/>
      <c r="D14" s="169"/>
      <c r="E14" s="16" t="s">
        <v>89</v>
      </c>
      <c r="F14" s="4">
        <v>0</v>
      </c>
      <c r="G14" s="17">
        <f t="shared" si="0"/>
        <v>56</v>
      </c>
      <c r="H14" s="17">
        <f t="shared" ref="H14" si="31">IFERROR(IF(AND(H13&lt;&gt;"",G13&lt;&gt;"ND",H13&lt;&gt;"ND"),H13-G13,"-"),"-")</f>
        <v>-258</v>
      </c>
      <c r="I14" s="17">
        <f t="shared" ref="I14" si="32">IFERROR(IF(AND(I13&lt;&gt;"",H13&lt;&gt;"ND",I13&lt;&gt;"ND"),I13-H13,"-"),"-")</f>
        <v>186</v>
      </c>
      <c r="J14" s="17" t="str">
        <f t="shared" ref="J14" si="33">IFERROR(IF(AND(J13&lt;&gt;"",I13&lt;&gt;"ND",J13&lt;&gt;"ND"),J13-I13,"-"),"-")</f>
        <v>-</v>
      </c>
      <c r="K14" s="17" t="str">
        <f t="shared" ref="K14" si="34">IFERROR(IF(AND(K13&lt;&gt;"",J13&lt;&gt;"ND",K13&lt;&gt;"ND"),K13-J13,"-"),"-")</f>
        <v>-</v>
      </c>
      <c r="L14" s="17" t="str">
        <f t="shared" ref="L14" si="35">IFERROR(IF(AND(L13&lt;&gt;"",K13&lt;&gt;"ND",L13&lt;&gt;"ND"),L13-K13,"-"),"-")</f>
        <v>-</v>
      </c>
      <c r="M14" s="17" t="str">
        <f t="shared" ref="M14" si="36">IFERROR(IF(AND(M13&lt;&gt;"",L13&lt;&gt;"ND",M13&lt;&gt;"ND"),M13-L13,"-"),"-")</f>
        <v>-</v>
      </c>
      <c r="N14" s="17" t="str">
        <f t="shared" ref="N14" si="37">IFERROR(IF(AND(N13&lt;&gt;"",M13&lt;&gt;"ND",N13&lt;&gt;"ND"),N13-M13,"-"),"-")</f>
        <v>-</v>
      </c>
      <c r="O14" s="17" t="str">
        <f t="shared" ref="O14" si="38">IFERROR(IF(AND(O13&lt;&gt;"",N13&lt;&gt;"ND",O13&lt;&gt;"ND"),O13-N13,"-"),"-")</f>
        <v>-</v>
      </c>
      <c r="P14" s="17" t="str">
        <f t="shared" ref="P14" si="39">IFERROR(IF(AND(P13&lt;&gt;"",O13&lt;&gt;"ND",P13&lt;&gt;"ND"),P13-O13,"-"),"-")</f>
        <v>-</v>
      </c>
      <c r="Q14" s="18" t="str">
        <f t="shared" ref="Q14" si="40">IFERROR(IF(AND(Q13&lt;&gt;"",P13&lt;&gt;"ND",Q13&lt;&gt;"ND"),Q13-P13,"-"),"-")</f>
        <v>-</v>
      </c>
      <c r="R14" s="190"/>
      <c r="T14" s="161"/>
      <c r="U14" s="164"/>
    </row>
    <row r="15" spans="1:21" ht="20.100000000000001" customHeight="1" x14ac:dyDescent="0.2">
      <c r="B15" s="174">
        <v>5</v>
      </c>
      <c r="C15" s="191" t="s">
        <v>119</v>
      </c>
      <c r="D15" s="168"/>
      <c r="E15" s="15" t="s">
        <v>88</v>
      </c>
      <c r="F15" s="5">
        <v>0</v>
      </c>
      <c r="G15" s="6">
        <v>47</v>
      </c>
      <c r="H15" s="6">
        <v>0</v>
      </c>
      <c r="I15" s="6">
        <v>0</v>
      </c>
      <c r="J15" s="6"/>
      <c r="K15" s="6"/>
      <c r="L15" s="6"/>
      <c r="M15" s="6"/>
      <c r="N15" s="6"/>
      <c r="O15" s="6"/>
      <c r="P15" s="6"/>
      <c r="Q15" s="7"/>
      <c r="R15" s="189"/>
      <c r="T15" s="162"/>
      <c r="U15" s="165"/>
    </row>
    <row r="16" spans="1:21" ht="20.100000000000001" customHeight="1" thickBot="1" x14ac:dyDescent="0.3">
      <c r="B16" s="175"/>
      <c r="C16" s="192"/>
      <c r="D16" s="169"/>
      <c r="E16" s="16" t="s">
        <v>89</v>
      </c>
      <c r="F16" s="4">
        <v>0</v>
      </c>
      <c r="G16" s="17">
        <f t="shared" si="0"/>
        <v>47</v>
      </c>
      <c r="H16" s="17">
        <f t="shared" ref="H16" si="41">IFERROR(IF(AND(H15&lt;&gt;"",G15&lt;&gt;"ND",H15&lt;&gt;"ND"),H15-G15,"-"),"-")</f>
        <v>-47</v>
      </c>
      <c r="I16" s="17">
        <f t="shared" ref="I16" si="42">IFERROR(IF(AND(I15&lt;&gt;"",H15&lt;&gt;"ND",I15&lt;&gt;"ND"),I15-H15,"-"),"-")</f>
        <v>0</v>
      </c>
      <c r="J16" s="17" t="str">
        <f t="shared" ref="J16" si="43">IFERROR(IF(AND(J15&lt;&gt;"",I15&lt;&gt;"ND",J15&lt;&gt;"ND"),J15-I15,"-"),"-")</f>
        <v>-</v>
      </c>
      <c r="K16" s="17" t="str">
        <f t="shared" ref="K16" si="44">IFERROR(IF(AND(K15&lt;&gt;"",J15&lt;&gt;"ND",K15&lt;&gt;"ND"),K15-J15,"-"),"-")</f>
        <v>-</v>
      </c>
      <c r="L16" s="17" t="str">
        <f t="shared" ref="L16" si="45">IFERROR(IF(AND(L15&lt;&gt;"",K15&lt;&gt;"ND",L15&lt;&gt;"ND"),L15-K15,"-"),"-")</f>
        <v>-</v>
      </c>
      <c r="M16" s="17" t="str">
        <f t="shared" ref="M16" si="46">IFERROR(IF(AND(M15&lt;&gt;"",L15&lt;&gt;"ND",M15&lt;&gt;"ND"),M15-L15,"-"),"-")</f>
        <v>-</v>
      </c>
      <c r="N16" s="17" t="str">
        <f t="shared" ref="N16" si="47">IFERROR(IF(AND(N15&lt;&gt;"",M15&lt;&gt;"ND",N15&lt;&gt;"ND"),N15-M15,"-"),"-")</f>
        <v>-</v>
      </c>
      <c r="O16" s="17" t="str">
        <f t="shared" ref="O16" si="48">IFERROR(IF(AND(O15&lt;&gt;"",N15&lt;&gt;"ND",O15&lt;&gt;"ND"),O15-N15,"-"),"-")</f>
        <v>-</v>
      </c>
      <c r="P16" s="17" t="str">
        <f t="shared" ref="P16" si="49">IFERROR(IF(AND(P15&lt;&gt;"",O15&lt;&gt;"ND",P15&lt;&gt;"ND"),P15-O15,"-"),"-")</f>
        <v>-</v>
      </c>
      <c r="Q16" s="18" t="str">
        <f t="shared" ref="Q16" si="50">IFERROR(IF(AND(Q15&lt;&gt;"",P15&lt;&gt;"ND",Q15&lt;&gt;"ND"),Q15-P15,"-"),"-")</f>
        <v>-</v>
      </c>
      <c r="R16" s="190"/>
      <c r="T16" s="160" t="str">
        <f>PROPER(TEXT(Accueil!C17,"MMMM aaaa"))</f>
        <v>Avril 2023</v>
      </c>
      <c r="U16" s="163" t="s">
        <v>126</v>
      </c>
    </row>
    <row r="17" spans="2:21" ht="20.100000000000001" customHeight="1" x14ac:dyDescent="0.2">
      <c r="B17" s="174">
        <v>6</v>
      </c>
      <c r="C17" s="191" t="s">
        <v>96</v>
      </c>
      <c r="D17" s="168"/>
      <c r="E17" s="15" t="s">
        <v>88</v>
      </c>
      <c r="F17" s="5">
        <v>33</v>
      </c>
      <c r="G17" s="6">
        <v>45</v>
      </c>
      <c r="H17" s="6">
        <v>27</v>
      </c>
      <c r="I17" s="6">
        <v>26</v>
      </c>
      <c r="J17" s="6"/>
      <c r="K17" s="6"/>
      <c r="L17" s="6"/>
      <c r="M17" s="6"/>
      <c r="N17" s="6"/>
      <c r="O17" s="6"/>
      <c r="P17" s="6"/>
      <c r="Q17" s="7"/>
      <c r="R17" s="189"/>
      <c r="T17" s="161"/>
      <c r="U17" s="164"/>
    </row>
    <row r="18" spans="2:21" ht="20.100000000000001" customHeight="1" thickBot="1" x14ac:dyDescent="0.3">
      <c r="B18" s="175"/>
      <c r="C18" s="192"/>
      <c r="D18" s="169"/>
      <c r="E18" s="16" t="s">
        <v>89</v>
      </c>
      <c r="F18" s="4">
        <v>0</v>
      </c>
      <c r="G18" s="17">
        <f t="shared" si="0"/>
        <v>12</v>
      </c>
      <c r="H18" s="17">
        <f t="shared" ref="H18" si="51">IFERROR(IF(AND(H17&lt;&gt;"",G17&lt;&gt;"ND",H17&lt;&gt;"ND"),H17-G17,"-"),"-")</f>
        <v>-18</v>
      </c>
      <c r="I18" s="17">
        <f t="shared" ref="I18" si="52">IFERROR(IF(AND(I17&lt;&gt;"",H17&lt;&gt;"ND",I17&lt;&gt;"ND"),I17-H17,"-"),"-")</f>
        <v>-1</v>
      </c>
      <c r="J18" s="17" t="str">
        <f t="shared" ref="J18" si="53">IFERROR(IF(AND(J17&lt;&gt;"",I17&lt;&gt;"ND",J17&lt;&gt;"ND"),J17-I17,"-"),"-")</f>
        <v>-</v>
      </c>
      <c r="K18" s="17" t="str">
        <f t="shared" ref="K18" si="54">IFERROR(IF(AND(K17&lt;&gt;"",J17&lt;&gt;"ND",K17&lt;&gt;"ND"),K17-J17,"-"),"-")</f>
        <v>-</v>
      </c>
      <c r="L18" s="17" t="str">
        <f t="shared" ref="L18" si="55">IFERROR(IF(AND(L17&lt;&gt;"",K17&lt;&gt;"ND",L17&lt;&gt;"ND"),L17-K17,"-"),"-")</f>
        <v>-</v>
      </c>
      <c r="M18" s="17" t="str">
        <f t="shared" ref="M18" si="56">IFERROR(IF(AND(M17&lt;&gt;"",L17&lt;&gt;"ND",M17&lt;&gt;"ND"),M17-L17,"-"),"-")</f>
        <v>-</v>
      </c>
      <c r="N18" s="17" t="str">
        <f t="shared" ref="N18" si="57">IFERROR(IF(AND(N17&lt;&gt;"",M17&lt;&gt;"ND",N17&lt;&gt;"ND"),N17-M17,"-"),"-")</f>
        <v>-</v>
      </c>
      <c r="O18" s="17" t="str">
        <f t="shared" ref="O18" si="58">IFERROR(IF(AND(O17&lt;&gt;"",N17&lt;&gt;"ND",O17&lt;&gt;"ND"),O17-N17,"-"),"-")</f>
        <v>-</v>
      </c>
      <c r="P18" s="17" t="str">
        <f t="shared" ref="P18" si="59">IFERROR(IF(AND(P17&lt;&gt;"",O17&lt;&gt;"ND",P17&lt;&gt;"ND"),P17-O17,"-"),"-")</f>
        <v>-</v>
      </c>
      <c r="Q18" s="18" t="str">
        <f t="shared" ref="Q18" si="60">IFERROR(IF(AND(Q17&lt;&gt;"",P17&lt;&gt;"ND",Q17&lt;&gt;"ND"),Q17-P17,"-"),"-")</f>
        <v>-</v>
      </c>
      <c r="R18" s="190"/>
      <c r="T18" s="162"/>
      <c r="U18" s="165"/>
    </row>
    <row r="19" spans="2:21" ht="20.100000000000001" customHeight="1" x14ac:dyDescent="0.2">
      <c r="B19" s="174">
        <v>7</v>
      </c>
      <c r="C19" s="191" t="s">
        <v>94</v>
      </c>
      <c r="D19" s="168"/>
      <c r="E19" s="15" t="s">
        <v>88</v>
      </c>
      <c r="F19" s="5">
        <v>23</v>
      </c>
      <c r="G19" s="6">
        <v>10</v>
      </c>
      <c r="H19" s="6">
        <v>4</v>
      </c>
      <c r="I19" s="6">
        <v>9</v>
      </c>
      <c r="J19" s="6"/>
      <c r="K19" s="6"/>
      <c r="L19" s="6"/>
      <c r="M19" s="6"/>
      <c r="N19" s="6"/>
      <c r="O19" s="6"/>
      <c r="P19" s="6"/>
      <c r="Q19" s="7"/>
      <c r="R19" s="189"/>
      <c r="T19" s="160" t="str">
        <f>PROPER(TEXT(Accueil!C18,"MMMM aaaa"))</f>
        <v>Mai 2023</v>
      </c>
      <c r="U19" s="163" t="s">
        <v>126</v>
      </c>
    </row>
    <row r="20" spans="2:21" ht="20.100000000000001" customHeight="1" thickBot="1" x14ac:dyDescent="0.3">
      <c r="B20" s="175"/>
      <c r="C20" s="192"/>
      <c r="D20" s="169"/>
      <c r="E20" s="16" t="s">
        <v>89</v>
      </c>
      <c r="F20" s="4">
        <v>0</v>
      </c>
      <c r="G20" s="17">
        <f t="shared" si="0"/>
        <v>-13</v>
      </c>
      <c r="H20" s="17">
        <f t="shared" ref="H20" si="61">IFERROR(IF(AND(H19&lt;&gt;"",G19&lt;&gt;"ND",H19&lt;&gt;"ND"),H19-G19,"-"),"-")</f>
        <v>-6</v>
      </c>
      <c r="I20" s="17">
        <f t="shared" ref="I20" si="62">IFERROR(IF(AND(I19&lt;&gt;"",H19&lt;&gt;"ND",I19&lt;&gt;"ND"),I19-H19,"-"),"-")</f>
        <v>5</v>
      </c>
      <c r="J20" s="17" t="str">
        <f t="shared" ref="J20" si="63">IFERROR(IF(AND(J19&lt;&gt;"",I19&lt;&gt;"ND",J19&lt;&gt;"ND"),J19-I19,"-"),"-")</f>
        <v>-</v>
      </c>
      <c r="K20" s="17" t="str">
        <f t="shared" ref="K20" si="64">IFERROR(IF(AND(K19&lt;&gt;"",J19&lt;&gt;"ND",K19&lt;&gt;"ND"),K19-J19,"-"),"-")</f>
        <v>-</v>
      </c>
      <c r="L20" s="17" t="str">
        <f t="shared" ref="L20" si="65">IFERROR(IF(AND(L19&lt;&gt;"",K19&lt;&gt;"ND",L19&lt;&gt;"ND"),L19-K19,"-"),"-")</f>
        <v>-</v>
      </c>
      <c r="M20" s="17" t="str">
        <f t="shared" ref="M20" si="66">IFERROR(IF(AND(M19&lt;&gt;"",L19&lt;&gt;"ND",M19&lt;&gt;"ND"),M19-L19,"-"),"-")</f>
        <v>-</v>
      </c>
      <c r="N20" s="17" t="str">
        <f t="shared" ref="N20" si="67">IFERROR(IF(AND(N19&lt;&gt;"",M19&lt;&gt;"ND",N19&lt;&gt;"ND"),N19-M19,"-"),"-")</f>
        <v>-</v>
      </c>
      <c r="O20" s="17" t="str">
        <f t="shared" ref="O20" si="68">IFERROR(IF(AND(O19&lt;&gt;"",N19&lt;&gt;"ND",O19&lt;&gt;"ND"),O19-N19,"-"),"-")</f>
        <v>-</v>
      </c>
      <c r="P20" s="17" t="str">
        <f t="shared" ref="P20" si="69">IFERROR(IF(AND(P19&lt;&gt;"",O19&lt;&gt;"ND",P19&lt;&gt;"ND"),P19-O19,"-"),"-")</f>
        <v>-</v>
      </c>
      <c r="Q20" s="18" t="str">
        <f t="shared" ref="Q20" si="70">IFERROR(IF(AND(Q19&lt;&gt;"",P19&lt;&gt;"ND",Q19&lt;&gt;"ND"),Q19-P19,"-"),"-")</f>
        <v>-</v>
      </c>
      <c r="R20" s="190"/>
      <c r="T20" s="161"/>
      <c r="U20" s="164"/>
    </row>
    <row r="21" spans="2:21" ht="20.100000000000001" customHeight="1" x14ac:dyDescent="0.2">
      <c r="B21" s="174">
        <v>8</v>
      </c>
      <c r="C21" s="191" t="s">
        <v>70</v>
      </c>
      <c r="D21" s="168"/>
      <c r="E21" s="15" t="s">
        <v>88</v>
      </c>
      <c r="F21" s="5">
        <v>1</v>
      </c>
      <c r="G21" s="6">
        <v>2</v>
      </c>
      <c r="H21" s="6">
        <v>0</v>
      </c>
      <c r="I21" s="6">
        <v>0</v>
      </c>
      <c r="J21" s="6"/>
      <c r="K21" s="6"/>
      <c r="L21" s="6"/>
      <c r="M21" s="6"/>
      <c r="N21" s="6"/>
      <c r="O21" s="6"/>
      <c r="P21" s="6"/>
      <c r="Q21" s="7"/>
      <c r="R21" s="189"/>
      <c r="T21" s="162"/>
      <c r="U21" s="165"/>
    </row>
    <row r="22" spans="2:21" ht="20.100000000000001" customHeight="1" thickBot="1" x14ac:dyDescent="0.3">
      <c r="B22" s="175"/>
      <c r="C22" s="192"/>
      <c r="D22" s="169"/>
      <c r="E22" s="16" t="s">
        <v>89</v>
      </c>
      <c r="F22" s="4">
        <v>0</v>
      </c>
      <c r="G22" s="17">
        <f t="shared" si="0"/>
        <v>1</v>
      </c>
      <c r="H22" s="17">
        <f t="shared" ref="H22" si="71">IFERROR(IF(AND(H21&lt;&gt;"",G21&lt;&gt;"ND",H21&lt;&gt;"ND"),H21-G21,"-"),"-")</f>
        <v>-2</v>
      </c>
      <c r="I22" s="17">
        <f t="shared" ref="I22" si="72">IFERROR(IF(AND(I21&lt;&gt;"",H21&lt;&gt;"ND",I21&lt;&gt;"ND"),I21-H21,"-"),"-")</f>
        <v>0</v>
      </c>
      <c r="J22" s="17" t="str">
        <f t="shared" ref="J22" si="73">IFERROR(IF(AND(J21&lt;&gt;"",I21&lt;&gt;"ND",J21&lt;&gt;"ND"),J21-I21,"-"),"-")</f>
        <v>-</v>
      </c>
      <c r="K22" s="17" t="str">
        <f t="shared" ref="K22" si="74">IFERROR(IF(AND(K21&lt;&gt;"",J21&lt;&gt;"ND",K21&lt;&gt;"ND"),K21-J21,"-"),"-")</f>
        <v>-</v>
      </c>
      <c r="L22" s="17" t="str">
        <f t="shared" ref="L22" si="75">IFERROR(IF(AND(L21&lt;&gt;"",K21&lt;&gt;"ND",L21&lt;&gt;"ND"),L21-K21,"-"),"-")</f>
        <v>-</v>
      </c>
      <c r="M22" s="17" t="str">
        <f t="shared" ref="M22" si="76">IFERROR(IF(AND(M21&lt;&gt;"",L21&lt;&gt;"ND",M21&lt;&gt;"ND"),M21-L21,"-"),"-")</f>
        <v>-</v>
      </c>
      <c r="N22" s="17" t="str">
        <f t="shared" ref="N22" si="77">IFERROR(IF(AND(N21&lt;&gt;"",M21&lt;&gt;"ND",N21&lt;&gt;"ND"),N21-M21,"-"),"-")</f>
        <v>-</v>
      </c>
      <c r="O22" s="17" t="str">
        <f t="shared" ref="O22" si="78">IFERROR(IF(AND(O21&lt;&gt;"",N21&lt;&gt;"ND",O21&lt;&gt;"ND"),O21-N21,"-"),"-")</f>
        <v>-</v>
      </c>
      <c r="P22" s="17" t="str">
        <f t="shared" ref="P22" si="79">IFERROR(IF(AND(P21&lt;&gt;"",O21&lt;&gt;"ND",P21&lt;&gt;"ND"),P21-O21,"-"),"-")</f>
        <v>-</v>
      </c>
      <c r="Q22" s="18" t="str">
        <f t="shared" ref="Q22" si="80">IFERROR(IF(AND(Q21&lt;&gt;"",P21&lt;&gt;"ND",Q21&lt;&gt;"ND"),Q21-P21,"-"),"-")</f>
        <v>-</v>
      </c>
      <c r="R22" s="190"/>
      <c r="T22" s="160" t="str">
        <f>PROPER(TEXT(Accueil!C19,"MMMM aaaa"))</f>
        <v>Juin 2023</v>
      </c>
      <c r="U22" s="163" t="s">
        <v>126</v>
      </c>
    </row>
    <row r="23" spans="2:21" ht="20.100000000000001" customHeight="1" x14ac:dyDescent="0.2">
      <c r="B23" s="174">
        <v>9</v>
      </c>
      <c r="C23" s="191" t="s">
        <v>93</v>
      </c>
      <c r="D23" s="168"/>
      <c r="E23" s="15" t="s">
        <v>88</v>
      </c>
      <c r="F23" s="5">
        <f>IF(F17&lt;&gt;"",F17+F19+F21,NA())</f>
        <v>57</v>
      </c>
      <c r="G23" s="6">
        <f t="shared" ref="G23:Q23" si="81">IF(G17&lt;&gt;"",G17+G19+G21,NA())</f>
        <v>57</v>
      </c>
      <c r="H23" s="6">
        <f t="shared" si="81"/>
        <v>31</v>
      </c>
      <c r="I23" s="6">
        <f>IF(I17&lt;&gt;"",I17+I19+I21,NA())</f>
        <v>35</v>
      </c>
      <c r="J23" s="6" t="e">
        <f t="shared" si="81"/>
        <v>#N/A</v>
      </c>
      <c r="K23" s="6" t="e">
        <f t="shared" si="81"/>
        <v>#N/A</v>
      </c>
      <c r="L23" s="6" t="e">
        <f t="shared" si="81"/>
        <v>#N/A</v>
      </c>
      <c r="M23" s="6" t="e">
        <f t="shared" si="81"/>
        <v>#N/A</v>
      </c>
      <c r="N23" s="6" t="e">
        <f t="shared" si="81"/>
        <v>#N/A</v>
      </c>
      <c r="O23" s="6" t="e">
        <f t="shared" si="81"/>
        <v>#N/A</v>
      </c>
      <c r="P23" s="6" t="e">
        <f t="shared" si="81"/>
        <v>#N/A</v>
      </c>
      <c r="Q23" s="7" t="e">
        <f t="shared" si="81"/>
        <v>#N/A</v>
      </c>
      <c r="R23" s="189"/>
      <c r="T23" s="161"/>
      <c r="U23" s="164"/>
    </row>
    <row r="24" spans="2:21" ht="20.100000000000001" customHeight="1" thickBot="1" x14ac:dyDescent="0.3">
      <c r="B24" s="175"/>
      <c r="C24" s="192"/>
      <c r="D24" s="169"/>
      <c r="E24" s="16" t="s">
        <v>89</v>
      </c>
      <c r="F24" s="4">
        <v>0</v>
      </c>
      <c r="G24" s="17">
        <f t="shared" si="0"/>
        <v>0</v>
      </c>
      <c r="H24" s="17">
        <f t="shared" ref="H24" si="82">IFERROR(IF(AND(H23&lt;&gt;"",G23&lt;&gt;"ND",H23&lt;&gt;"ND"),H23-G23,"-"),"-")</f>
        <v>-26</v>
      </c>
      <c r="I24" s="17">
        <f t="shared" ref="I24" si="83">IFERROR(IF(AND(I23&lt;&gt;"",H23&lt;&gt;"ND",I23&lt;&gt;"ND"),I23-H23,"-"),"-")</f>
        <v>4</v>
      </c>
      <c r="J24" s="17" t="str">
        <f t="shared" ref="J24" si="84">IFERROR(IF(AND(J23&lt;&gt;"",I23&lt;&gt;"ND",J23&lt;&gt;"ND"),J23-I23,"-"),"-")</f>
        <v>-</v>
      </c>
      <c r="K24" s="17" t="str">
        <f t="shared" ref="K24" si="85">IFERROR(IF(AND(K23&lt;&gt;"",J23&lt;&gt;"ND",K23&lt;&gt;"ND"),K23-J23,"-"),"-")</f>
        <v>-</v>
      </c>
      <c r="L24" s="17" t="str">
        <f t="shared" ref="L24" si="86">IFERROR(IF(AND(L23&lt;&gt;"",K23&lt;&gt;"ND",L23&lt;&gt;"ND"),L23-K23,"-"),"-")</f>
        <v>-</v>
      </c>
      <c r="M24" s="17" t="str">
        <f t="shared" ref="M24" si="87">IFERROR(IF(AND(M23&lt;&gt;"",L23&lt;&gt;"ND",M23&lt;&gt;"ND"),M23-L23,"-"),"-")</f>
        <v>-</v>
      </c>
      <c r="N24" s="17" t="str">
        <f t="shared" ref="N24" si="88">IFERROR(IF(AND(N23&lt;&gt;"",M23&lt;&gt;"ND",N23&lt;&gt;"ND"),N23-M23,"-"),"-")</f>
        <v>-</v>
      </c>
      <c r="O24" s="17" t="str">
        <f t="shared" ref="O24" si="89">IFERROR(IF(AND(O23&lt;&gt;"",N23&lt;&gt;"ND",O23&lt;&gt;"ND"),O23-N23,"-"),"-")</f>
        <v>-</v>
      </c>
      <c r="P24" s="17" t="str">
        <f t="shared" ref="P24" si="90">IFERROR(IF(AND(P23&lt;&gt;"",O23&lt;&gt;"ND",P23&lt;&gt;"ND"),P23-O23,"-"),"-")</f>
        <v>-</v>
      </c>
      <c r="Q24" s="18" t="str">
        <f t="shared" ref="Q24" si="91">IFERROR(IF(AND(Q23&lt;&gt;"",P23&lt;&gt;"ND",Q23&lt;&gt;"ND"),Q23-P23,"-"),"-")</f>
        <v>-</v>
      </c>
      <c r="R24" s="190"/>
      <c r="T24" s="162"/>
      <c r="U24" s="165"/>
    </row>
    <row r="25" spans="2:21" ht="20.100000000000001" customHeight="1" x14ac:dyDescent="0.2">
      <c r="B25" s="174">
        <v>10</v>
      </c>
      <c r="C25" s="191" t="s">
        <v>4</v>
      </c>
      <c r="D25" s="168"/>
      <c r="E25" s="15" t="s">
        <v>88</v>
      </c>
      <c r="F25" s="5">
        <v>3</v>
      </c>
      <c r="G25" s="6">
        <v>34</v>
      </c>
      <c r="H25" s="6">
        <v>56</v>
      </c>
      <c r="I25" s="6">
        <v>1</v>
      </c>
      <c r="J25" s="6"/>
      <c r="K25" s="6"/>
      <c r="L25" s="6"/>
      <c r="M25" s="6"/>
      <c r="N25" s="6"/>
      <c r="O25" s="6"/>
      <c r="P25" s="6"/>
      <c r="Q25" s="7"/>
      <c r="R25" s="189"/>
      <c r="T25" s="160" t="str">
        <f>PROPER(TEXT(Accueil!C20,"MMMM aaaa"))</f>
        <v>Juillet 2023</v>
      </c>
      <c r="U25" s="163" t="s">
        <v>126</v>
      </c>
    </row>
    <row r="26" spans="2:21" ht="20.100000000000001" customHeight="1" thickBot="1" x14ac:dyDescent="0.3">
      <c r="B26" s="175"/>
      <c r="C26" s="192"/>
      <c r="D26" s="169"/>
      <c r="E26" s="16" t="s">
        <v>89</v>
      </c>
      <c r="F26" s="4">
        <v>0</v>
      </c>
      <c r="G26" s="17">
        <f t="shared" si="0"/>
        <v>31</v>
      </c>
      <c r="H26" s="17">
        <f t="shared" ref="H26" si="92">IFERROR(IF(AND(H25&lt;&gt;"",G25&lt;&gt;"ND",H25&lt;&gt;"ND"),H25-G25,"-"),"-")</f>
        <v>22</v>
      </c>
      <c r="I26" s="17">
        <f t="shared" ref="I26" si="93">IFERROR(IF(AND(I25&lt;&gt;"",H25&lt;&gt;"ND",I25&lt;&gt;"ND"),I25-H25,"-"),"-")</f>
        <v>-55</v>
      </c>
      <c r="J26" s="17" t="str">
        <f t="shared" ref="J26" si="94">IFERROR(IF(AND(J25&lt;&gt;"",I25&lt;&gt;"ND",J25&lt;&gt;"ND"),J25-I25,"-"),"-")</f>
        <v>-</v>
      </c>
      <c r="K26" s="17" t="str">
        <f t="shared" ref="K26" si="95">IFERROR(IF(AND(K25&lt;&gt;"",J25&lt;&gt;"ND",K25&lt;&gt;"ND"),K25-J25,"-"),"-")</f>
        <v>-</v>
      </c>
      <c r="L26" s="17" t="str">
        <f t="shared" ref="L26" si="96">IFERROR(IF(AND(L25&lt;&gt;"",K25&lt;&gt;"ND",L25&lt;&gt;"ND"),L25-K25,"-"),"-")</f>
        <v>-</v>
      </c>
      <c r="M26" s="17" t="str">
        <f t="shared" ref="M26" si="97">IFERROR(IF(AND(M25&lt;&gt;"",L25&lt;&gt;"ND",M25&lt;&gt;"ND"),M25-L25,"-"),"-")</f>
        <v>-</v>
      </c>
      <c r="N26" s="17" t="str">
        <f t="shared" ref="N26" si="98">IFERROR(IF(AND(N25&lt;&gt;"",M25&lt;&gt;"ND",N25&lt;&gt;"ND"),N25-M25,"-"),"-")</f>
        <v>-</v>
      </c>
      <c r="O26" s="17" t="str">
        <f t="shared" ref="O26" si="99">IFERROR(IF(AND(O25&lt;&gt;"",N25&lt;&gt;"ND",O25&lt;&gt;"ND"),O25-N25,"-"),"-")</f>
        <v>-</v>
      </c>
      <c r="P26" s="17" t="str">
        <f t="shared" ref="P26" si="100">IFERROR(IF(AND(P25&lt;&gt;"",O25&lt;&gt;"ND",P25&lt;&gt;"ND"),P25-O25,"-"),"-")</f>
        <v>-</v>
      </c>
      <c r="Q26" s="18" t="str">
        <f t="shared" ref="Q26" si="101">IFERROR(IF(AND(Q25&lt;&gt;"",P25&lt;&gt;"ND",Q25&lt;&gt;"ND"),Q25-P25,"-"),"-")</f>
        <v>-</v>
      </c>
      <c r="R26" s="190"/>
      <c r="T26" s="161"/>
      <c r="U26" s="164"/>
    </row>
    <row r="27" spans="2:21" ht="20.100000000000001" customHeight="1" x14ac:dyDescent="0.2">
      <c r="B27" s="174">
        <v>11</v>
      </c>
      <c r="C27" s="193" t="s">
        <v>99</v>
      </c>
      <c r="D27" s="200"/>
      <c r="E27" s="15" t="s">
        <v>88</v>
      </c>
      <c r="F27" s="19">
        <f t="shared" ref="F27:Q27" si="102">IFERROR((F17+F19+F21+F25)/F11,NA())</f>
        <v>0.2</v>
      </c>
      <c r="G27" s="20">
        <f>IFERROR((G17+G19+G21+G25)/G11,NA())</f>
        <v>0.22580645161290322</v>
      </c>
      <c r="H27" s="20">
        <f t="shared" si="102"/>
        <v>0.88775510204081631</v>
      </c>
      <c r="I27" s="20">
        <f t="shared" si="102"/>
        <v>0.12676056338028169</v>
      </c>
      <c r="J27" s="20" t="e">
        <f>IFERROR((J17+J19+J21+J25)/J11,NA())</f>
        <v>#N/A</v>
      </c>
      <c r="K27" s="20" t="e">
        <f t="shared" si="102"/>
        <v>#N/A</v>
      </c>
      <c r="L27" s="20" t="e">
        <f t="shared" si="102"/>
        <v>#N/A</v>
      </c>
      <c r="M27" s="20" t="e">
        <f t="shared" si="102"/>
        <v>#N/A</v>
      </c>
      <c r="N27" s="20" t="e">
        <f t="shared" si="102"/>
        <v>#N/A</v>
      </c>
      <c r="O27" s="20" t="e">
        <f t="shared" si="102"/>
        <v>#N/A</v>
      </c>
      <c r="P27" s="20" t="e">
        <f t="shared" si="102"/>
        <v>#N/A</v>
      </c>
      <c r="Q27" s="21" t="e">
        <f t="shared" si="102"/>
        <v>#N/A</v>
      </c>
      <c r="R27" s="197"/>
      <c r="T27" s="162"/>
      <c r="U27" s="165"/>
    </row>
    <row r="28" spans="2:21" ht="20.100000000000001" customHeight="1" thickBot="1" x14ac:dyDescent="0.3">
      <c r="B28" s="175"/>
      <c r="C28" s="194"/>
      <c r="D28" s="201"/>
      <c r="E28" s="16" t="s">
        <v>89</v>
      </c>
      <c r="F28" s="8">
        <v>0</v>
      </c>
      <c r="G28" s="9">
        <f>IFERROR(IF(AND(G27&lt;&gt;"",F27&lt;&gt;"ND",G27&lt;&gt;"ND"),(G27-F27)*100,0),"-")</f>
        <v>2.5806451612903207</v>
      </c>
      <c r="H28" s="9">
        <f t="shared" ref="H28:Q28" si="103">IFERROR(IF(AND(H27&lt;&gt;"",G27&lt;&gt;"ND",H27&lt;&gt;"ND"),(H27-G27)*100,0),"-")</f>
        <v>66.194865042791307</v>
      </c>
      <c r="I28" s="9">
        <f t="shared" si="103"/>
        <v>-76.099453866053452</v>
      </c>
      <c r="J28" s="9" t="str">
        <f t="shared" si="103"/>
        <v>-</v>
      </c>
      <c r="K28" s="9" t="str">
        <f t="shared" si="103"/>
        <v>-</v>
      </c>
      <c r="L28" s="9" t="str">
        <f t="shared" si="103"/>
        <v>-</v>
      </c>
      <c r="M28" s="9" t="str">
        <f t="shared" si="103"/>
        <v>-</v>
      </c>
      <c r="N28" s="9" t="str">
        <f t="shared" si="103"/>
        <v>-</v>
      </c>
      <c r="O28" s="9" t="str">
        <f t="shared" si="103"/>
        <v>-</v>
      </c>
      <c r="P28" s="9" t="str">
        <f t="shared" si="103"/>
        <v>-</v>
      </c>
      <c r="Q28" s="10" t="str">
        <f t="shared" si="103"/>
        <v>-</v>
      </c>
      <c r="R28" s="198"/>
      <c r="T28" s="160" t="str">
        <f>PROPER(TEXT(Accueil!C21,"MMMM aaaa"))</f>
        <v>Août 2023</v>
      </c>
      <c r="U28" s="163" t="s">
        <v>126</v>
      </c>
    </row>
    <row r="29" spans="2:21" ht="20.100000000000001" customHeight="1" x14ac:dyDescent="0.2">
      <c r="B29" s="174">
        <v>12</v>
      </c>
      <c r="C29" s="193" t="s">
        <v>100</v>
      </c>
      <c r="D29" s="200"/>
      <c r="E29" s="15" t="s">
        <v>88</v>
      </c>
      <c r="F29" s="19">
        <f t="shared" ref="F29:Q29" si="104">IFERROR((F17+F19+F21)/F11,NA())</f>
        <v>0.19</v>
      </c>
      <c r="G29" s="20">
        <f t="shared" si="104"/>
        <v>0.14143920595533499</v>
      </c>
      <c r="H29" s="20">
        <f t="shared" si="104"/>
        <v>0.31632653061224492</v>
      </c>
      <c r="I29" s="20">
        <f t="shared" si="104"/>
        <v>0.12323943661971831</v>
      </c>
      <c r="J29" s="20" t="e">
        <f t="shared" si="104"/>
        <v>#N/A</v>
      </c>
      <c r="K29" s="20" t="e">
        <f t="shared" si="104"/>
        <v>#N/A</v>
      </c>
      <c r="L29" s="20" t="e">
        <f t="shared" si="104"/>
        <v>#N/A</v>
      </c>
      <c r="M29" s="20" t="e">
        <f t="shared" si="104"/>
        <v>#N/A</v>
      </c>
      <c r="N29" s="20" t="e">
        <f t="shared" si="104"/>
        <v>#N/A</v>
      </c>
      <c r="O29" s="20" t="e">
        <f t="shared" si="104"/>
        <v>#N/A</v>
      </c>
      <c r="P29" s="20" t="e">
        <f t="shared" si="104"/>
        <v>#N/A</v>
      </c>
      <c r="Q29" s="21" t="e">
        <f t="shared" si="104"/>
        <v>#N/A</v>
      </c>
      <c r="R29" s="197"/>
      <c r="T29" s="161"/>
      <c r="U29" s="164"/>
    </row>
    <row r="30" spans="2:21" ht="20.100000000000001" customHeight="1" thickBot="1" x14ac:dyDescent="0.3">
      <c r="B30" s="175"/>
      <c r="C30" s="194"/>
      <c r="D30" s="201"/>
      <c r="E30" s="16" t="s">
        <v>89</v>
      </c>
      <c r="F30" s="8">
        <v>0</v>
      </c>
      <c r="G30" s="9">
        <f>IFERROR(IF(AND(G29&lt;&gt;"",F29&lt;&gt;"ND",G29&lt;&gt;"ND"),(G29-F29)*100,0),"-")</f>
        <v>-4.8560794044665014</v>
      </c>
      <c r="H30" s="9">
        <f t="shared" ref="H30:Q30" si="105">IFERROR(IF(AND(H29&lt;&gt;"",G29&lt;&gt;"ND",H29&lt;&gt;"ND"),(H29-G29)*100,0),"-")</f>
        <v>17.488732465690994</v>
      </c>
      <c r="I30" s="9">
        <f t="shared" si="105"/>
        <v>-19.30870939925266</v>
      </c>
      <c r="J30" s="9" t="str">
        <f t="shared" si="105"/>
        <v>-</v>
      </c>
      <c r="K30" s="9" t="str">
        <f t="shared" si="105"/>
        <v>-</v>
      </c>
      <c r="L30" s="9" t="str">
        <f t="shared" si="105"/>
        <v>-</v>
      </c>
      <c r="M30" s="9" t="str">
        <f t="shared" si="105"/>
        <v>-</v>
      </c>
      <c r="N30" s="9" t="str">
        <f t="shared" si="105"/>
        <v>-</v>
      </c>
      <c r="O30" s="9" t="str">
        <f t="shared" si="105"/>
        <v>-</v>
      </c>
      <c r="P30" s="9" t="str">
        <f t="shared" si="105"/>
        <v>-</v>
      </c>
      <c r="Q30" s="10" t="str">
        <f t="shared" si="105"/>
        <v>-</v>
      </c>
      <c r="R30" s="198"/>
      <c r="T30" s="162"/>
      <c r="U30" s="165"/>
    </row>
    <row r="31" spans="2:21" ht="20.100000000000001" customHeight="1" x14ac:dyDescent="0.2">
      <c r="B31" s="174">
        <v>13</v>
      </c>
      <c r="C31" s="191" t="s">
        <v>91</v>
      </c>
      <c r="D31" s="168"/>
      <c r="E31" s="15" t="s">
        <v>88</v>
      </c>
      <c r="F31" s="11">
        <v>2</v>
      </c>
      <c r="G31" s="12">
        <v>4</v>
      </c>
      <c r="H31" s="12">
        <v>6</v>
      </c>
      <c r="I31" s="12">
        <v>2</v>
      </c>
      <c r="J31" s="12"/>
      <c r="K31" s="12"/>
      <c r="L31" s="12"/>
      <c r="M31" s="12"/>
      <c r="N31" s="12"/>
      <c r="O31" s="12"/>
      <c r="P31" s="12"/>
      <c r="Q31" s="13"/>
      <c r="R31" s="195"/>
      <c r="T31" s="160" t="str">
        <f>PROPER(TEXT(Accueil!C22,"MMMM aaaa"))</f>
        <v>Septembre 2023</v>
      </c>
      <c r="U31" s="163" t="s">
        <v>126</v>
      </c>
    </row>
    <row r="32" spans="2:21" ht="20.100000000000001" customHeight="1" thickBot="1" x14ac:dyDescent="0.3">
      <c r="B32" s="175"/>
      <c r="C32" s="192"/>
      <c r="D32" s="169"/>
      <c r="E32" s="16" t="s">
        <v>89</v>
      </c>
      <c r="F32" s="4">
        <v>0</v>
      </c>
      <c r="G32" s="17">
        <f>IFERROR(IF(AND(G31&lt;&gt;"",F31&lt;&gt;"ND",G31&lt;&gt;"ND"),G31-F31,"-"),"-")</f>
        <v>2</v>
      </c>
      <c r="H32" s="17">
        <f t="shared" ref="H32" si="106">IFERROR(IF(AND(H31&lt;&gt;"",G31&lt;&gt;"ND",H31&lt;&gt;"ND"),H31-G31,"-"),"-")</f>
        <v>2</v>
      </c>
      <c r="I32" s="17">
        <f t="shared" ref="I32" si="107">IFERROR(IF(AND(I31&lt;&gt;"",H31&lt;&gt;"ND",I31&lt;&gt;"ND"),I31-H31,"-"),"-")</f>
        <v>-4</v>
      </c>
      <c r="J32" s="17" t="str">
        <f t="shared" ref="J32" si="108">IFERROR(IF(AND(J31&lt;&gt;"",I31&lt;&gt;"ND",J31&lt;&gt;"ND"),J31-I31,"-"),"-")</f>
        <v>-</v>
      </c>
      <c r="K32" s="17" t="str">
        <f t="shared" ref="K32" si="109">IFERROR(IF(AND(K31&lt;&gt;"",J31&lt;&gt;"ND",K31&lt;&gt;"ND"),K31-J31,"-"),"-")</f>
        <v>-</v>
      </c>
      <c r="L32" s="17" t="str">
        <f t="shared" ref="L32" si="110">IFERROR(IF(AND(L31&lt;&gt;"",K31&lt;&gt;"ND",L31&lt;&gt;"ND"),L31-K31,"-"),"-")</f>
        <v>-</v>
      </c>
      <c r="M32" s="17" t="str">
        <f t="shared" ref="M32" si="111">IFERROR(IF(AND(M31&lt;&gt;"",L31&lt;&gt;"ND",M31&lt;&gt;"ND"),M31-L31,"-"),"-")</f>
        <v>-</v>
      </c>
      <c r="N32" s="17" t="str">
        <f t="shared" ref="N32" si="112">IFERROR(IF(AND(N31&lt;&gt;"",M31&lt;&gt;"ND",N31&lt;&gt;"ND"),N31-M31,"-"),"-")</f>
        <v>-</v>
      </c>
      <c r="O32" s="17" t="str">
        <f t="shared" ref="O32" si="113">IFERROR(IF(AND(O31&lt;&gt;"",N31&lt;&gt;"ND",O31&lt;&gt;"ND"),O31-N31,"-"),"-")</f>
        <v>-</v>
      </c>
      <c r="P32" s="17" t="str">
        <f t="shared" ref="P32" si="114">IFERROR(IF(AND(P31&lt;&gt;"",O31&lt;&gt;"ND",P31&lt;&gt;"ND"),P31-O31,"-"),"-")</f>
        <v>-</v>
      </c>
      <c r="Q32" s="18" t="str">
        <f t="shared" ref="Q32" si="115">IFERROR(IF(AND(Q31&lt;&gt;"",P31&lt;&gt;"ND",Q31&lt;&gt;"ND"),Q31-P31,"-"),"-")</f>
        <v>-</v>
      </c>
      <c r="R32" s="196"/>
      <c r="T32" s="161"/>
      <c r="U32" s="164"/>
    </row>
    <row r="33" spans="2:21" ht="20.100000000000001" customHeight="1" x14ac:dyDescent="0.2">
      <c r="B33" s="174">
        <v>14</v>
      </c>
      <c r="C33" s="191" t="s">
        <v>98</v>
      </c>
      <c r="D33" s="168"/>
      <c r="E33" s="15" t="s">
        <v>88</v>
      </c>
      <c r="F33" s="11">
        <v>18</v>
      </c>
      <c r="G33" s="12">
        <v>124</v>
      </c>
      <c r="H33" s="12">
        <v>56</v>
      </c>
      <c r="I33" s="12">
        <v>13</v>
      </c>
      <c r="J33" s="12"/>
      <c r="K33" s="12"/>
      <c r="L33" s="12"/>
      <c r="M33" s="12"/>
      <c r="N33" s="12"/>
      <c r="O33" s="12"/>
      <c r="P33" s="12"/>
      <c r="Q33" s="13"/>
      <c r="R33" s="195"/>
      <c r="T33" s="162"/>
      <c r="U33" s="165"/>
    </row>
    <row r="34" spans="2:21" ht="20.100000000000001" customHeight="1" thickBot="1" x14ac:dyDescent="0.3">
      <c r="B34" s="175"/>
      <c r="C34" s="192"/>
      <c r="D34" s="169"/>
      <c r="E34" s="16" t="s">
        <v>89</v>
      </c>
      <c r="F34" s="4">
        <v>0</v>
      </c>
      <c r="G34" s="17">
        <f t="shared" ref="G34:G36" si="116">IFERROR(IF(AND(G33&lt;&gt;"",F33&lt;&gt;"ND",G33&lt;&gt;"ND"),G33-F33,"-"),"-")</f>
        <v>106</v>
      </c>
      <c r="H34" s="17">
        <f t="shared" ref="H34" si="117">IFERROR(IF(AND(H33&lt;&gt;"",G33&lt;&gt;"ND",H33&lt;&gt;"ND"),H33-G33,"-"),"-")</f>
        <v>-68</v>
      </c>
      <c r="I34" s="17">
        <f t="shared" ref="I34" si="118">IFERROR(IF(AND(I33&lt;&gt;"",H33&lt;&gt;"ND",I33&lt;&gt;"ND"),I33-H33,"-"),"-")</f>
        <v>-43</v>
      </c>
      <c r="J34" s="17" t="str">
        <f t="shared" ref="J34" si="119">IFERROR(IF(AND(J33&lt;&gt;"",I33&lt;&gt;"ND",J33&lt;&gt;"ND"),J33-I33,"-"),"-")</f>
        <v>-</v>
      </c>
      <c r="K34" s="17" t="str">
        <f t="shared" ref="K34" si="120">IFERROR(IF(AND(K33&lt;&gt;"",J33&lt;&gt;"ND",K33&lt;&gt;"ND"),K33-J33,"-"),"-")</f>
        <v>-</v>
      </c>
      <c r="L34" s="17" t="str">
        <f t="shared" ref="L34" si="121">IFERROR(IF(AND(L33&lt;&gt;"",K33&lt;&gt;"ND",L33&lt;&gt;"ND"),L33-K33,"-"),"-")</f>
        <v>-</v>
      </c>
      <c r="M34" s="17" t="str">
        <f t="shared" ref="M34" si="122">IFERROR(IF(AND(M33&lt;&gt;"",L33&lt;&gt;"ND",M33&lt;&gt;"ND"),M33-L33,"-"),"-")</f>
        <v>-</v>
      </c>
      <c r="N34" s="17" t="str">
        <f t="shared" ref="N34" si="123">IFERROR(IF(AND(N33&lt;&gt;"",M33&lt;&gt;"ND",N33&lt;&gt;"ND"),N33-M33,"-"),"-")</f>
        <v>-</v>
      </c>
      <c r="O34" s="17" t="str">
        <f t="shared" ref="O34" si="124">IFERROR(IF(AND(O33&lt;&gt;"",N33&lt;&gt;"ND",O33&lt;&gt;"ND"),O33-N33,"-"),"-")</f>
        <v>-</v>
      </c>
      <c r="P34" s="17" t="str">
        <f t="shared" ref="P34" si="125">IFERROR(IF(AND(P33&lt;&gt;"",O33&lt;&gt;"ND",P33&lt;&gt;"ND"),P33-O33,"-"),"-")</f>
        <v>-</v>
      </c>
      <c r="Q34" s="18" t="str">
        <f t="shared" ref="Q34" si="126">IFERROR(IF(AND(Q33&lt;&gt;"",P33&lt;&gt;"ND",Q33&lt;&gt;"ND"),Q33-P33,"-"),"-")</f>
        <v>-</v>
      </c>
      <c r="R34" s="196"/>
      <c r="T34" s="160" t="str">
        <f>PROPER(TEXT(Accueil!C23,"MMMM aaaa"))</f>
        <v>Octobre 2023</v>
      </c>
      <c r="U34" s="163" t="s">
        <v>126</v>
      </c>
    </row>
    <row r="35" spans="2:21" ht="20.100000000000001" customHeight="1" x14ac:dyDescent="0.2">
      <c r="B35" s="174">
        <v>15</v>
      </c>
      <c r="C35" s="191" t="s">
        <v>97</v>
      </c>
      <c r="D35" s="168"/>
      <c r="E35" s="15" t="s">
        <v>88</v>
      </c>
      <c r="F35" s="11">
        <v>6</v>
      </c>
      <c r="G35" s="12">
        <v>57</v>
      </c>
      <c r="H35" s="12">
        <v>23</v>
      </c>
      <c r="I35" s="12">
        <v>21</v>
      </c>
      <c r="J35" s="12"/>
      <c r="K35" s="12"/>
      <c r="L35" s="12"/>
      <c r="M35" s="12"/>
      <c r="N35" s="12"/>
      <c r="O35" s="12"/>
      <c r="P35" s="12"/>
      <c r="Q35" s="13"/>
      <c r="R35" s="195"/>
      <c r="T35" s="161"/>
      <c r="U35" s="164"/>
    </row>
    <row r="36" spans="2:21" ht="20.100000000000001" customHeight="1" thickBot="1" x14ac:dyDescent="0.3">
      <c r="B36" s="175"/>
      <c r="C36" s="192"/>
      <c r="D36" s="169"/>
      <c r="E36" s="16" t="s">
        <v>89</v>
      </c>
      <c r="F36" s="4">
        <v>0</v>
      </c>
      <c r="G36" s="17">
        <f t="shared" si="116"/>
        <v>51</v>
      </c>
      <c r="H36" s="17">
        <f t="shared" ref="H36" si="127">IFERROR(IF(AND(H35&lt;&gt;"",G35&lt;&gt;"ND",H35&lt;&gt;"ND"),H35-G35,"-"),"-")</f>
        <v>-34</v>
      </c>
      <c r="I36" s="17">
        <f t="shared" ref="I36" si="128">IFERROR(IF(AND(I35&lt;&gt;"",H35&lt;&gt;"ND",I35&lt;&gt;"ND"),I35-H35,"-"),"-")</f>
        <v>-2</v>
      </c>
      <c r="J36" s="17" t="str">
        <f t="shared" ref="J36" si="129">IFERROR(IF(AND(J35&lt;&gt;"",I35&lt;&gt;"ND",J35&lt;&gt;"ND"),J35-I35,"-"),"-")</f>
        <v>-</v>
      </c>
      <c r="K36" s="17" t="str">
        <f t="shared" ref="K36" si="130">IFERROR(IF(AND(K35&lt;&gt;"",J35&lt;&gt;"ND",K35&lt;&gt;"ND"),K35-J35,"-"),"-")</f>
        <v>-</v>
      </c>
      <c r="L36" s="17" t="str">
        <f t="shared" ref="L36" si="131">IFERROR(IF(AND(L35&lt;&gt;"",K35&lt;&gt;"ND",L35&lt;&gt;"ND"),L35-K35,"-"),"-")</f>
        <v>-</v>
      </c>
      <c r="M36" s="17" t="str">
        <f t="shared" ref="M36" si="132">IFERROR(IF(AND(M35&lt;&gt;"",L35&lt;&gt;"ND",M35&lt;&gt;"ND"),M35-L35,"-"),"-")</f>
        <v>-</v>
      </c>
      <c r="N36" s="17" t="str">
        <f t="shared" ref="N36" si="133">IFERROR(IF(AND(N35&lt;&gt;"",M35&lt;&gt;"ND",N35&lt;&gt;"ND"),N35-M35,"-"),"-")</f>
        <v>-</v>
      </c>
      <c r="O36" s="17" t="str">
        <f t="shared" ref="O36" si="134">IFERROR(IF(AND(O35&lt;&gt;"",N35&lt;&gt;"ND",O35&lt;&gt;"ND"),O35-N35,"-"),"-")</f>
        <v>-</v>
      </c>
      <c r="P36" s="17" t="str">
        <f t="shared" ref="P36" si="135">IFERROR(IF(AND(P35&lt;&gt;"",O35&lt;&gt;"ND",P35&lt;&gt;"ND"),P35-O35,"-"),"-")</f>
        <v>-</v>
      </c>
      <c r="Q36" s="18" t="str">
        <f t="shared" ref="Q36" si="136">IFERROR(IF(AND(Q35&lt;&gt;"",P35&lt;&gt;"ND",Q35&lt;&gt;"ND"),Q35-P35,"-"),"-")</f>
        <v>-</v>
      </c>
      <c r="R36" s="196"/>
      <c r="T36" s="162"/>
      <c r="U36" s="165"/>
    </row>
    <row r="37" spans="2:21" ht="20.100000000000001" customHeight="1" x14ac:dyDescent="0.25">
      <c r="C37" s="67"/>
      <c r="D37" s="67"/>
      <c r="E37" s="68"/>
      <c r="G37" s="69"/>
      <c r="T37" s="160" t="str">
        <f>PROPER(TEXT(Accueil!C24,"MMMM aaaa"))</f>
        <v>Novembre 2023</v>
      </c>
      <c r="U37" s="163" t="s">
        <v>126</v>
      </c>
    </row>
    <row r="38" spans="2:21" ht="20.100000000000001" customHeight="1" x14ac:dyDescent="0.25">
      <c r="T38" s="161"/>
      <c r="U38" s="164"/>
    </row>
    <row r="39" spans="2:21" ht="20.100000000000001" customHeight="1" x14ac:dyDescent="0.25">
      <c r="T39" s="162"/>
      <c r="U39" s="165"/>
    </row>
    <row r="40" spans="2:21" ht="20.100000000000001" customHeight="1" x14ac:dyDescent="0.25">
      <c r="T40" s="185" t="str">
        <f>PROPER(TEXT(Accueil!C25,"MMMM aaaa"))</f>
        <v>Décembre 2023</v>
      </c>
      <c r="U40" s="163" t="s">
        <v>126</v>
      </c>
    </row>
    <row r="41" spans="2:21" ht="20.100000000000001" customHeight="1" x14ac:dyDescent="0.25">
      <c r="T41" s="185"/>
      <c r="U41" s="164"/>
    </row>
    <row r="42" spans="2:21" ht="20.100000000000001" customHeight="1" thickBot="1" x14ac:dyDescent="0.3">
      <c r="T42" s="186"/>
      <c r="U42" s="165"/>
    </row>
    <row r="43" spans="2:21" ht="20.100000000000001" customHeight="1" x14ac:dyDescent="0.25"/>
    <row r="44" spans="2:21" ht="20.100000000000001" customHeight="1" x14ac:dyDescent="0.25"/>
    <row r="45" spans="2:21" ht="20.100000000000001" customHeight="1" x14ac:dyDescent="0.25"/>
    <row r="46" spans="2:21" ht="20.100000000000001" customHeight="1" x14ac:dyDescent="0.25"/>
    <row r="47" spans="2:21" ht="20.100000000000001" customHeight="1" x14ac:dyDescent="0.25"/>
    <row r="48" spans="2:21" ht="20.100000000000001" customHeight="1" x14ac:dyDescent="0.25"/>
    <row r="49" spans="20:21" ht="20.100000000000001" customHeight="1" x14ac:dyDescent="0.25"/>
    <row r="50" spans="20:21" ht="20.100000000000001" customHeight="1" x14ac:dyDescent="0.25"/>
    <row r="51" spans="20:21" ht="20.100000000000001" customHeight="1" x14ac:dyDescent="0.25"/>
    <row r="52" spans="20:21" ht="20.100000000000001" customHeight="1" x14ac:dyDescent="0.25"/>
    <row r="53" spans="20:21" ht="20.100000000000001" customHeight="1" x14ac:dyDescent="0.25"/>
    <row r="54" spans="20:21" ht="20.100000000000001" customHeight="1" x14ac:dyDescent="0.25">
      <c r="T54" s="71"/>
      <c r="U54" s="71"/>
    </row>
    <row r="55" spans="20:21" ht="20.100000000000001" customHeight="1" x14ac:dyDescent="0.25">
      <c r="T55" s="71"/>
      <c r="U55" s="71"/>
    </row>
    <row r="56" spans="20:21" s="71" customFormat="1" ht="20.100000000000001" customHeight="1" x14ac:dyDescent="0.25"/>
    <row r="57" spans="20:21" s="71" customFormat="1" ht="20.100000000000001" customHeight="1" x14ac:dyDescent="0.25"/>
    <row r="58" spans="20:21" s="71" customFormat="1" ht="20.100000000000001" customHeight="1" x14ac:dyDescent="0.25"/>
    <row r="59" spans="20:21" s="71" customFormat="1" ht="20.100000000000001" customHeight="1" x14ac:dyDescent="0.25"/>
    <row r="60" spans="20:21" s="71" customFormat="1" ht="20.100000000000001" customHeight="1" x14ac:dyDescent="0.25"/>
    <row r="61" spans="20:21" s="71" customFormat="1" ht="20.100000000000001" customHeight="1" x14ac:dyDescent="0.25"/>
    <row r="62" spans="20:21" s="71" customFormat="1" ht="20.100000000000001" customHeight="1" x14ac:dyDescent="0.25"/>
    <row r="63" spans="20:21" s="71" customFormat="1" ht="20.100000000000001" customHeight="1" x14ac:dyDescent="0.25"/>
    <row r="64" spans="20:21" s="71" customFormat="1" ht="20.100000000000001" customHeight="1" x14ac:dyDescent="0.25"/>
    <row r="65" s="71" customFormat="1" ht="20.100000000000001" customHeight="1" x14ac:dyDescent="0.25"/>
    <row r="66" s="71" customFormat="1" ht="20.100000000000001" customHeight="1" x14ac:dyDescent="0.25"/>
    <row r="67" s="71" customFormat="1" ht="20.100000000000001" customHeight="1" x14ac:dyDescent="0.25"/>
    <row r="68" s="71" customFormat="1" ht="20.100000000000001" customHeight="1" x14ac:dyDescent="0.25"/>
    <row r="69" s="71" customFormat="1" ht="20.100000000000001" customHeight="1" x14ac:dyDescent="0.25"/>
    <row r="70" s="71" customFormat="1" ht="20.100000000000001" customHeight="1" x14ac:dyDescent="0.25"/>
    <row r="71" s="71" customFormat="1" ht="20.100000000000001" customHeight="1" x14ac:dyDescent="0.25"/>
    <row r="72" s="71" customFormat="1" ht="20.100000000000001" customHeight="1" x14ac:dyDescent="0.25"/>
    <row r="73" s="71" customFormat="1" ht="20.100000000000001" customHeight="1" x14ac:dyDescent="0.25"/>
    <row r="74" s="71" customFormat="1" ht="20.100000000000001" customHeight="1" x14ac:dyDescent="0.25"/>
    <row r="75" s="71" customFormat="1" ht="20.100000000000001" customHeight="1" x14ac:dyDescent="0.25"/>
    <row r="76" s="71" customFormat="1" ht="20.100000000000001" customHeight="1" x14ac:dyDescent="0.25"/>
    <row r="77" s="71" customFormat="1" ht="20.100000000000001" customHeight="1" x14ac:dyDescent="0.25"/>
    <row r="78" s="71" customFormat="1" ht="20.100000000000001" customHeight="1" x14ac:dyDescent="0.25"/>
    <row r="79" s="71" customFormat="1" ht="20.100000000000001" customHeight="1" x14ac:dyDescent="0.25"/>
    <row r="80" s="71" customFormat="1" ht="20.100000000000001" customHeight="1" x14ac:dyDescent="0.25"/>
    <row r="81" spans="5:5" s="71" customFormat="1" ht="20.100000000000001" customHeight="1" x14ac:dyDescent="0.25"/>
    <row r="82" spans="5:5" s="71" customFormat="1" ht="20.100000000000001" customHeight="1" x14ac:dyDescent="0.25"/>
    <row r="83" spans="5:5" s="71" customFormat="1" ht="20.100000000000001" customHeight="1" x14ac:dyDescent="0.25"/>
    <row r="84" spans="5:5" s="71" customFormat="1" ht="20.100000000000001" customHeight="1" x14ac:dyDescent="0.25"/>
    <row r="85" spans="5:5" s="71" customFormat="1" ht="20.100000000000001" customHeight="1" x14ac:dyDescent="0.25"/>
    <row r="86" spans="5:5" s="71" customFormat="1" ht="20.100000000000001" customHeight="1" x14ac:dyDescent="0.25"/>
    <row r="87" spans="5:5" s="71" customFormat="1" ht="15.75" x14ac:dyDescent="0.25">
      <c r="E87" s="70"/>
    </row>
    <row r="88" spans="5:5" s="71" customFormat="1" ht="15.75" x14ac:dyDescent="0.25">
      <c r="E88" s="70"/>
    </row>
    <row r="89" spans="5:5" s="71" customFormat="1" ht="15.75" x14ac:dyDescent="0.25">
      <c r="E89" s="70"/>
    </row>
    <row r="90" spans="5:5" s="71" customFormat="1" ht="15.75" x14ac:dyDescent="0.25">
      <c r="E90" s="70"/>
    </row>
    <row r="91" spans="5:5" s="71" customFormat="1" ht="15.75" x14ac:dyDescent="0.25">
      <c r="E91" s="70"/>
    </row>
    <row r="92" spans="5:5" s="71" customFormat="1" ht="15.75" x14ac:dyDescent="0.25">
      <c r="E92" s="70"/>
    </row>
    <row r="93" spans="5:5" s="71" customFormat="1" ht="15.75" x14ac:dyDescent="0.25">
      <c r="E93" s="70"/>
    </row>
    <row r="94" spans="5:5" s="71" customFormat="1" ht="15.75" x14ac:dyDescent="0.25">
      <c r="E94" s="70"/>
    </row>
    <row r="95" spans="5:5" s="71" customFormat="1" ht="15.75" x14ac:dyDescent="0.25">
      <c r="E95" s="70"/>
    </row>
    <row r="96" spans="5:5" s="71" customFormat="1" ht="15.75" x14ac:dyDescent="0.25">
      <c r="E96" s="70"/>
    </row>
    <row r="97" spans="5:5" s="71" customFormat="1" ht="15.75" x14ac:dyDescent="0.25">
      <c r="E97" s="70"/>
    </row>
    <row r="98" spans="5:5" s="71" customFormat="1" ht="15.75" x14ac:dyDescent="0.25">
      <c r="E98" s="70"/>
    </row>
    <row r="99" spans="5:5" s="71" customFormat="1" ht="15.75" x14ac:dyDescent="0.25">
      <c r="E99" s="70"/>
    </row>
    <row r="100" spans="5:5" s="71" customFormat="1" ht="15.75" x14ac:dyDescent="0.25">
      <c r="E100" s="70"/>
    </row>
    <row r="101" spans="5:5" s="71" customFormat="1" ht="15.75" x14ac:dyDescent="0.25">
      <c r="E101" s="70"/>
    </row>
    <row r="102" spans="5:5" s="71" customFormat="1" ht="15.75" x14ac:dyDescent="0.25">
      <c r="E102" s="70"/>
    </row>
    <row r="103" spans="5:5" s="71" customFormat="1" ht="15.75" x14ac:dyDescent="0.25">
      <c r="E103" s="70"/>
    </row>
    <row r="104" spans="5:5" s="71" customFormat="1" ht="15.75" x14ac:dyDescent="0.25">
      <c r="E104" s="70"/>
    </row>
    <row r="105" spans="5:5" s="71" customFormat="1" ht="15.75" x14ac:dyDescent="0.25">
      <c r="E105" s="70"/>
    </row>
    <row r="106" spans="5:5" s="71" customFormat="1" ht="15.75" x14ac:dyDescent="0.25">
      <c r="E106" s="70"/>
    </row>
    <row r="107" spans="5:5" s="71" customFormat="1" ht="15.75" x14ac:dyDescent="0.25">
      <c r="E107" s="70"/>
    </row>
    <row r="108" spans="5:5" s="71" customFormat="1" ht="15.75" x14ac:dyDescent="0.25">
      <c r="E108" s="70"/>
    </row>
    <row r="109" spans="5:5" s="71" customFormat="1" ht="15.75" x14ac:dyDescent="0.25">
      <c r="E109" s="70"/>
    </row>
    <row r="110" spans="5:5" s="71" customFormat="1" ht="15.75" x14ac:dyDescent="0.25">
      <c r="E110" s="70"/>
    </row>
    <row r="111" spans="5:5" s="71" customFormat="1" ht="15.75" x14ac:dyDescent="0.25">
      <c r="E111" s="70"/>
    </row>
    <row r="112" spans="5:5" s="71" customFormat="1" ht="15.75" x14ac:dyDescent="0.25">
      <c r="E112" s="70"/>
    </row>
    <row r="113" spans="5:5" s="71" customFormat="1" ht="15.75" x14ac:dyDescent="0.25">
      <c r="E113" s="70"/>
    </row>
    <row r="114" spans="5:5" s="71" customFormat="1" ht="15.75" x14ac:dyDescent="0.25">
      <c r="E114" s="70"/>
    </row>
    <row r="115" spans="5:5" s="71" customFormat="1" ht="15.75" x14ac:dyDescent="0.25">
      <c r="E115" s="70"/>
    </row>
    <row r="116" spans="5:5" s="71" customFormat="1" ht="15.75" x14ac:dyDescent="0.25">
      <c r="E116" s="70"/>
    </row>
    <row r="117" spans="5:5" s="71" customFormat="1" ht="15.75" x14ac:dyDescent="0.25">
      <c r="E117" s="70"/>
    </row>
    <row r="118" spans="5:5" s="71" customFormat="1" ht="15.75" x14ac:dyDescent="0.25">
      <c r="E118" s="70"/>
    </row>
    <row r="119" spans="5:5" s="71" customFormat="1" ht="15.75" x14ac:dyDescent="0.25">
      <c r="E119" s="70"/>
    </row>
    <row r="120" spans="5:5" s="71" customFormat="1" ht="15.75" x14ac:dyDescent="0.25">
      <c r="E120" s="70"/>
    </row>
    <row r="121" spans="5:5" s="71" customFormat="1" ht="15.75" x14ac:dyDescent="0.25">
      <c r="E121" s="70"/>
    </row>
    <row r="122" spans="5:5" s="71" customFormat="1" ht="15.75" x14ac:dyDescent="0.25">
      <c r="E122" s="70"/>
    </row>
    <row r="123" spans="5:5" s="71" customFormat="1" ht="15.75" x14ac:dyDescent="0.25">
      <c r="E123" s="70"/>
    </row>
    <row r="124" spans="5:5" s="71" customFormat="1" ht="15.75" x14ac:dyDescent="0.25">
      <c r="E124" s="70"/>
    </row>
    <row r="125" spans="5:5" s="71" customFormat="1" ht="15.75" x14ac:dyDescent="0.25">
      <c r="E125" s="70"/>
    </row>
    <row r="126" spans="5:5" s="71" customFormat="1" ht="15.75" x14ac:dyDescent="0.25">
      <c r="E126" s="70"/>
    </row>
    <row r="127" spans="5:5" s="71" customFormat="1" ht="15.75" x14ac:dyDescent="0.25">
      <c r="E127" s="70"/>
    </row>
    <row r="128" spans="5:5" s="71" customFormat="1" ht="15.75" x14ac:dyDescent="0.25">
      <c r="E128" s="70"/>
    </row>
    <row r="129" spans="5:5" s="71" customFormat="1" ht="15.75" x14ac:dyDescent="0.25">
      <c r="E129" s="70"/>
    </row>
    <row r="130" spans="5:5" s="71" customFormat="1" ht="15.75" x14ac:dyDescent="0.25">
      <c r="E130" s="70"/>
    </row>
    <row r="131" spans="5:5" s="71" customFormat="1" ht="15.75" x14ac:dyDescent="0.25">
      <c r="E131" s="70"/>
    </row>
    <row r="132" spans="5:5" s="71" customFormat="1" ht="15.75" x14ac:dyDescent="0.25">
      <c r="E132" s="70"/>
    </row>
    <row r="133" spans="5:5" s="71" customFormat="1" ht="15.75" x14ac:dyDescent="0.25">
      <c r="E133" s="70"/>
    </row>
    <row r="134" spans="5:5" s="71" customFormat="1" ht="15.75" x14ac:dyDescent="0.25">
      <c r="E134" s="70"/>
    </row>
    <row r="135" spans="5:5" s="71" customFormat="1" ht="15.75" x14ac:dyDescent="0.25">
      <c r="E135" s="70"/>
    </row>
    <row r="136" spans="5:5" s="71" customFormat="1" ht="15.75" x14ac:dyDescent="0.25">
      <c r="E136" s="70"/>
    </row>
    <row r="137" spans="5:5" s="71" customFormat="1" ht="15.75" x14ac:dyDescent="0.25">
      <c r="E137" s="70"/>
    </row>
    <row r="138" spans="5:5" s="71" customFormat="1" ht="15.75" x14ac:dyDescent="0.25">
      <c r="E138" s="70"/>
    </row>
    <row r="139" spans="5:5" s="71" customFormat="1" ht="15.75" x14ac:dyDescent="0.25">
      <c r="E139" s="70"/>
    </row>
    <row r="140" spans="5:5" s="71" customFormat="1" ht="15.75" x14ac:dyDescent="0.25">
      <c r="E140" s="70"/>
    </row>
    <row r="141" spans="5:5" s="71" customFormat="1" ht="15.75" x14ac:dyDescent="0.25">
      <c r="E141" s="70"/>
    </row>
    <row r="142" spans="5:5" s="71" customFormat="1" ht="15.75" x14ac:dyDescent="0.25">
      <c r="E142" s="70"/>
    </row>
    <row r="143" spans="5:5" s="71" customFormat="1" ht="15.75" x14ac:dyDescent="0.25">
      <c r="E143" s="70"/>
    </row>
    <row r="144" spans="5:5" s="71" customFormat="1" ht="15.75" x14ac:dyDescent="0.25">
      <c r="E144" s="70"/>
    </row>
    <row r="145" spans="5:5" s="71" customFormat="1" ht="15.75" x14ac:dyDescent="0.25">
      <c r="E145" s="70"/>
    </row>
    <row r="146" spans="5:5" s="71" customFormat="1" ht="15.75" x14ac:dyDescent="0.25">
      <c r="E146" s="70"/>
    </row>
    <row r="147" spans="5:5" s="71" customFormat="1" ht="15.75" x14ac:dyDescent="0.25">
      <c r="E147" s="70"/>
    </row>
    <row r="148" spans="5:5" s="71" customFormat="1" ht="15.75" x14ac:dyDescent="0.25">
      <c r="E148" s="70"/>
    </row>
    <row r="149" spans="5:5" s="71" customFormat="1" ht="15.75" x14ac:dyDescent="0.25">
      <c r="E149" s="70"/>
    </row>
    <row r="150" spans="5:5" s="71" customFormat="1" ht="15.75" x14ac:dyDescent="0.25">
      <c r="E150" s="70"/>
    </row>
    <row r="151" spans="5:5" s="71" customFormat="1" ht="15.75" x14ac:dyDescent="0.25">
      <c r="E151" s="70"/>
    </row>
    <row r="152" spans="5:5" s="71" customFormat="1" ht="15.75" x14ac:dyDescent="0.25">
      <c r="E152" s="70"/>
    </row>
    <row r="153" spans="5:5" s="71" customFormat="1" ht="15.75" x14ac:dyDescent="0.25">
      <c r="E153" s="70"/>
    </row>
    <row r="154" spans="5:5" s="71" customFormat="1" ht="15.75" x14ac:dyDescent="0.25">
      <c r="E154" s="70"/>
    </row>
    <row r="155" spans="5:5" s="71" customFormat="1" ht="15.75" x14ac:dyDescent="0.25">
      <c r="E155" s="70"/>
    </row>
    <row r="156" spans="5:5" s="71" customFormat="1" ht="15.75" x14ac:dyDescent="0.25">
      <c r="E156" s="70"/>
    </row>
    <row r="157" spans="5:5" s="71" customFormat="1" ht="15.75" x14ac:dyDescent="0.25">
      <c r="E157" s="70"/>
    </row>
    <row r="158" spans="5:5" s="71" customFormat="1" ht="15.75" x14ac:dyDescent="0.25">
      <c r="E158" s="70"/>
    </row>
    <row r="159" spans="5:5" s="71" customFormat="1" ht="15.75" x14ac:dyDescent="0.25">
      <c r="E159" s="70"/>
    </row>
    <row r="160" spans="5:5" s="71" customFormat="1" ht="15.75" x14ac:dyDescent="0.25">
      <c r="E160" s="70"/>
    </row>
    <row r="161" spans="5:5" s="71" customFormat="1" ht="15.75" x14ac:dyDescent="0.25">
      <c r="E161" s="70"/>
    </row>
    <row r="162" spans="5:5" s="71" customFormat="1" ht="15.75" x14ac:dyDescent="0.25">
      <c r="E162" s="70"/>
    </row>
    <row r="163" spans="5:5" s="71" customFormat="1" ht="15.75" x14ac:dyDescent="0.25">
      <c r="E163" s="70"/>
    </row>
    <row r="164" spans="5:5" s="71" customFormat="1" ht="15.75" x14ac:dyDescent="0.25">
      <c r="E164" s="70"/>
    </row>
    <row r="165" spans="5:5" s="71" customFormat="1" ht="15.75" x14ac:dyDescent="0.25">
      <c r="E165" s="70"/>
    </row>
    <row r="166" spans="5:5" s="71" customFormat="1" ht="15.75" x14ac:dyDescent="0.25">
      <c r="E166" s="70"/>
    </row>
    <row r="167" spans="5:5" s="71" customFormat="1" ht="15.75" x14ac:dyDescent="0.25">
      <c r="E167" s="70"/>
    </row>
    <row r="168" spans="5:5" s="71" customFormat="1" ht="15.75" x14ac:dyDescent="0.25">
      <c r="E168" s="70"/>
    </row>
    <row r="169" spans="5:5" s="71" customFormat="1" ht="15.75" x14ac:dyDescent="0.25">
      <c r="E169" s="70"/>
    </row>
    <row r="170" spans="5:5" s="71" customFormat="1" ht="15.75" x14ac:dyDescent="0.25">
      <c r="E170" s="70"/>
    </row>
    <row r="171" spans="5:5" s="71" customFormat="1" ht="15.75" x14ac:dyDescent="0.25">
      <c r="E171" s="70"/>
    </row>
    <row r="172" spans="5:5" s="71" customFormat="1" ht="15.75" x14ac:dyDescent="0.25">
      <c r="E172" s="70"/>
    </row>
    <row r="173" spans="5:5" s="71" customFormat="1" ht="15.75" x14ac:dyDescent="0.25">
      <c r="E173" s="70"/>
    </row>
    <row r="174" spans="5:5" s="71" customFormat="1" ht="15.75" x14ac:dyDescent="0.25">
      <c r="E174" s="70"/>
    </row>
    <row r="175" spans="5:5" s="71" customFormat="1" ht="15.75" x14ac:dyDescent="0.25">
      <c r="E175" s="70"/>
    </row>
    <row r="176" spans="5:5" s="71" customFormat="1" ht="15.75" x14ac:dyDescent="0.25">
      <c r="E176" s="70"/>
    </row>
    <row r="177" spans="5:5" s="71" customFormat="1" ht="15.75" x14ac:dyDescent="0.25">
      <c r="E177" s="70"/>
    </row>
    <row r="178" spans="5:5" s="71" customFormat="1" ht="15.75" x14ac:dyDescent="0.25">
      <c r="E178" s="70"/>
    </row>
    <row r="179" spans="5:5" s="71" customFormat="1" ht="15.75" x14ac:dyDescent="0.25">
      <c r="E179" s="70"/>
    </row>
    <row r="180" spans="5:5" s="71" customFormat="1" ht="15.75" x14ac:dyDescent="0.25">
      <c r="E180" s="70"/>
    </row>
    <row r="181" spans="5:5" s="71" customFormat="1" ht="15.75" x14ac:dyDescent="0.25">
      <c r="E181" s="70"/>
    </row>
    <row r="182" spans="5:5" s="71" customFormat="1" ht="15.75" x14ac:dyDescent="0.25">
      <c r="E182" s="70"/>
    </row>
    <row r="183" spans="5:5" s="71" customFormat="1" ht="15.75" x14ac:dyDescent="0.25">
      <c r="E183" s="70"/>
    </row>
    <row r="184" spans="5:5" s="71" customFormat="1" ht="15.75" x14ac:dyDescent="0.25">
      <c r="E184" s="70"/>
    </row>
    <row r="185" spans="5:5" s="71" customFormat="1" ht="15.75" x14ac:dyDescent="0.25">
      <c r="E185" s="70"/>
    </row>
    <row r="186" spans="5:5" s="71" customFormat="1" ht="15.75" x14ac:dyDescent="0.25">
      <c r="E186" s="70"/>
    </row>
    <row r="187" spans="5:5" s="71" customFormat="1" ht="15.75" x14ac:dyDescent="0.25">
      <c r="E187" s="70"/>
    </row>
    <row r="188" spans="5:5" s="71" customFormat="1" ht="15.75" x14ac:dyDescent="0.25">
      <c r="E188" s="70"/>
    </row>
    <row r="189" spans="5:5" s="71" customFormat="1" ht="15.75" x14ac:dyDescent="0.25">
      <c r="E189" s="70"/>
    </row>
    <row r="190" spans="5:5" s="71" customFormat="1" ht="15.75" x14ac:dyDescent="0.25">
      <c r="E190" s="70"/>
    </row>
    <row r="191" spans="5:5" s="71" customFormat="1" ht="15.75" x14ac:dyDescent="0.25">
      <c r="E191" s="70"/>
    </row>
    <row r="192" spans="5:5" s="71" customFormat="1" ht="15.75" x14ac:dyDescent="0.25">
      <c r="E192" s="70"/>
    </row>
    <row r="193" spans="5:5" s="71" customFormat="1" ht="15.75" x14ac:dyDescent="0.25">
      <c r="E193" s="70"/>
    </row>
    <row r="194" spans="5:5" s="71" customFormat="1" ht="15.75" x14ac:dyDescent="0.25">
      <c r="E194" s="70"/>
    </row>
    <row r="195" spans="5:5" s="71" customFormat="1" ht="15.75" x14ac:dyDescent="0.25">
      <c r="E195" s="70"/>
    </row>
    <row r="196" spans="5:5" s="71" customFormat="1" ht="15.75" x14ac:dyDescent="0.25">
      <c r="E196" s="70"/>
    </row>
    <row r="197" spans="5:5" s="71" customFormat="1" ht="15.75" x14ac:dyDescent="0.25">
      <c r="E197" s="70"/>
    </row>
    <row r="198" spans="5:5" s="71" customFormat="1" ht="15.75" x14ac:dyDescent="0.25">
      <c r="E198" s="70"/>
    </row>
    <row r="199" spans="5:5" s="71" customFormat="1" ht="15.75" x14ac:dyDescent="0.25">
      <c r="E199" s="70"/>
    </row>
    <row r="200" spans="5:5" s="71" customFormat="1" ht="15.75" x14ac:dyDescent="0.25">
      <c r="E200" s="70"/>
    </row>
    <row r="201" spans="5:5" s="71" customFormat="1" ht="15.75" x14ac:dyDescent="0.25">
      <c r="E201" s="70"/>
    </row>
    <row r="202" spans="5:5" s="71" customFormat="1" ht="15.75" x14ac:dyDescent="0.25">
      <c r="E202" s="70"/>
    </row>
    <row r="203" spans="5:5" s="71" customFormat="1" ht="15.75" x14ac:dyDescent="0.25">
      <c r="E203" s="70"/>
    </row>
    <row r="204" spans="5:5" s="71" customFormat="1" ht="15.75" x14ac:dyDescent="0.25">
      <c r="E204" s="70"/>
    </row>
    <row r="205" spans="5:5" s="71" customFormat="1" ht="15.75" x14ac:dyDescent="0.25">
      <c r="E205" s="70"/>
    </row>
    <row r="206" spans="5:5" s="71" customFormat="1" ht="15.75" x14ac:dyDescent="0.25">
      <c r="E206" s="70"/>
    </row>
    <row r="207" spans="5:5" s="71" customFormat="1" ht="15.75" x14ac:dyDescent="0.25">
      <c r="E207" s="70"/>
    </row>
    <row r="208" spans="5:5" s="71" customFormat="1" ht="15.75" x14ac:dyDescent="0.25">
      <c r="E208" s="70"/>
    </row>
    <row r="209" spans="5:5" s="71" customFormat="1" ht="15.75" x14ac:dyDescent="0.25">
      <c r="E209" s="70"/>
    </row>
    <row r="210" spans="5:5" s="71" customFormat="1" ht="15.75" x14ac:dyDescent="0.25">
      <c r="E210" s="70"/>
    </row>
    <row r="211" spans="5:5" s="71" customFormat="1" ht="15.75" x14ac:dyDescent="0.25">
      <c r="E211" s="70"/>
    </row>
    <row r="212" spans="5:5" s="71" customFormat="1" ht="15.75" x14ac:dyDescent="0.25">
      <c r="E212" s="70"/>
    </row>
    <row r="213" spans="5:5" s="71" customFormat="1" ht="15.75" x14ac:dyDescent="0.25">
      <c r="E213" s="70"/>
    </row>
    <row r="214" spans="5:5" s="71" customFormat="1" ht="15.75" x14ac:dyDescent="0.25">
      <c r="E214" s="70"/>
    </row>
    <row r="215" spans="5:5" s="71" customFormat="1" ht="15.75" x14ac:dyDescent="0.25">
      <c r="E215" s="70"/>
    </row>
    <row r="216" spans="5:5" s="71" customFormat="1" ht="15.75" x14ac:dyDescent="0.25">
      <c r="E216" s="70"/>
    </row>
    <row r="217" spans="5:5" s="71" customFormat="1" ht="15.75" x14ac:dyDescent="0.25">
      <c r="E217" s="70"/>
    </row>
    <row r="218" spans="5:5" s="71" customFormat="1" ht="15.75" x14ac:dyDescent="0.25">
      <c r="E218" s="70"/>
    </row>
    <row r="219" spans="5:5" s="71" customFormat="1" ht="15.75" x14ac:dyDescent="0.25">
      <c r="E219" s="70"/>
    </row>
    <row r="220" spans="5:5" s="71" customFormat="1" ht="15.75" x14ac:dyDescent="0.25">
      <c r="E220" s="70"/>
    </row>
    <row r="221" spans="5:5" s="71" customFormat="1" ht="15.75" x14ac:dyDescent="0.25">
      <c r="E221" s="70"/>
    </row>
    <row r="222" spans="5:5" s="71" customFormat="1" ht="15.75" x14ac:dyDescent="0.25">
      <c r="E222" s="70"/>
    </row>
    <row r="223" spans="5:5" s="71" customFormat="1" ht="15.75" x14ac:dyDescent="0.25">
      <c r="E223" s="70"/>
    </row>
    <row r="224" spans="5:5" s="71" customFormat="1" ht="15.75" x14ac:dyDescent="0.25">
      <c r="E224" s="70"/>
    </row>
    <row r="225" spans="5:5" s="71" customFormat="1" ht="15.75" x14ac:dyDescent="0.25">
      <c r="E225" s="70"/>
    </row>
    <row r="226" spans="5:5" s="71" customFormat="1" ht="15.75" x14ac:dyDescent="0.25">
      <c r="E226" s="70"/>
    </row>
    <row r="227" spans="5:5" s="71" customFormat="1" ht="15.75" x14ac:dyDescent="0.25">
      <c r="E227" s="70"/>
    </row>
    <row r="228" spans="5:5" s="71" customFormat="1" ht="15.75" x14ac:dyDescent="0.25">
      <c r="E228" s="70"/>
    </row>
    <row r="229" spans="5:5" s="71" customFormat="1" ht="15.75" x14ac:dyDescent="0.25">
      <c r="E229" s="70"/>
    </row>
    <row r="230" spans="5:5" s="71" customFormat="1" ht="15.75" x14ac:dyDescent="0.25">
      <c r="E230" s="70"/>
    </row>
    <row r="231" spans="5:5" s="71" customFormat="1" ht="15.75" x14ac:dyDescent="0.25">
      <c r="E231" s="70"/>
    </row>
    <row r="232" spans="5:5" s="71" customFormat="1" ht="15.75" x14ac:dyDescent="0.25">
      <c r="E232" s="70"/>
    </row>
    <row r="233" spans="5:5" s="71" customFormat="1" ht="15.75" x14ac:dyDescent="0.25">
      <c r="E233" s="70"/>
    </row>
    <row r="234" spans="5:5" s="71" customFormat="1" ht="15.75" x14ac:dyDescent="0.25">
      <c r="E234" s="70"/>
    </row>
    <row r="235" spans="5:5" s="71" customFormat="1" ht="15.75" x14ac:dyDescent="0.25">
      <c r="E235" s="70"/>
    </row>
    <row r="236" spans="5:5" s="71" customFormat="1" ht="15.75" x14ac:dyDescent="0.25">
      <c r="E236" s="70"/>
    </row>
    <row r="237" spans="5:5" s="71" customFormat="1" ht="15.75" x14ac:dyDescent="0.25">
      <c r="E237" s="70"/>
    </row>
    <row r="238" spans="5:5" s="71" customFormat="1" ht="15.75" x14ac:dyDescent="0.25">
      <c r="E238" s="70"/>
    </row>
    <row r="239" spans="5:5" s="71" customFormat="1" ht="15.75" x14ac:dyDescent="0.25">
      <c r="E239" s="70"/>
    </row>
    <row r="240" spans="5:5" s="71" customFormat="1" ht="15.75" x14ac:dyDescent="0.25">
      <c r="E240" s="70"/>
    </row>
    <row r="241" spans="5:21" s="71" customFormat="1" ht="15.75" x14ac:dyDescent="0.25">
      <c r="E241" s="70"/>
    </row>
    <row r="242" spans="5:21" s="71" customFormat="1" ht="15.75" x14ac:dyDescent="0.25">
      <c r="E242" s="70"/>
    </row>
    <row r="243" spans="5:21" s="71" customFormat="1" ht="15.75" x14ac:dyDescent="0.25">
      <c r="E243" s="70"/>
    </row>
    <row r="244" spans="5:21" s="71" customFormat="1" ht="15.75" x14ac:dyDescent="0.25">
      <c r="E244" s="70"/>
    </row>
    <row r="245" spans="5:21" s="71" customFormat="1" ht="15.75" x14ac:dyDescent="0.25">
      <c r="E245" s="70"/>
    </row>
    <row r="246" spans="5:21" s="71" customFormat="1" ht="15.75" x14ac:dyDescent="0.25">
      <c r="E246" s="70"/>
    </row>
    <row r="247" spans="5:21" s="71" customFormat="1" ht="15.75" x14ac:dyDescent="0.25">
      <c r="E247" s="70"/>
    </row>
    <row r="248" spans="5:21" s="71" customFormat="1" ht="15.75" x14ac:dyDescent="0.25">
      <c r="E248" s="70"/>
    </row>
    <row r="249" spans="5:21" s="71" customFormat="1" ht="15.75" x14ac:dyDescent="0.25">
      <c r="E249" s="70"/>
    </row>
    <row r="250" spans="5:21" s="71" customFormat="1" ht="15.75" x14ac:dyDescent="0.25">
      <c r="E250" s="70"/>
    </row>
    <row r="251" spans="5:21" s="71" customFormat="1" ht="15.75" x14ac:dyDescent="0.25">
      <c r="E251" s="70"/>
    </row>
    <row r="252" spans="5:21" s="71" customFormat="1" ht="15.75" x14ac:dyDescent="0.25">
      <c r="E252" s="70"/>
    </row>
    <row r="253" spans="5:21" s="71" customFormat="1" ht="15.75" x14ac:dyDescent="0.25">
      <c r="E253" s="70"/>
    </row>
    <row r="254" spans="5:21" s="71" customFormat="1" ht="15.75" x14ac:dyDescent="0.25">
      <c r="E254" s="70"/>
      <c r="T254" s="57"/>
      <c r="U254" s="57"/>
    </row>
    <row r="255" spans="5:21" s="71" customFormat="1" ht="15.75" x14ac:dyDescent="0.25">
      <c r="E255" s="70"/>
      <c r="T255" s="57"/>
      <c r="U255" s="57"/>
    </row>
    <row r="261" spans="5:21" ht="15.75" x14ac:dyDescent="0.25">
      <c r="T261" s="71"/>
      <c r="U261" s="71"/>
    </row>
    <row r="263" spans="5:21" s="71" customFormat="1" ht="15.75" x14ac:dyDescent="0.25">
      <c r="E263" s="70"/>
      <c r="T263" s="57"/>
      <c r="U263" s="57"/>
    </row>
  </sheetData>
  <sheetProtection algorithmName="SHA-512" hashValue="dsYVN+A1rob82TyFULimiZO/DHiALSbf7hjST559imfwMEGW2tJjg0YMTo0QBOVkEChEe6EitCXK40Ii6i0i0g==" saltValue="aqLWKqsKrigKmP1GPSMHDg==" spinCount="100000" sheet="1" objects="1" scenarios="1" selectLockedCells="1"/>
  <mergeCells count="88">
    <mergeCell ref="D33:D34"/>
    <mergeCell ref="D35:D36"/>
    <mergeCell ref="D13:D14"/>
    <mergeCell ref="D15:D16"/>
    <mergeCell ref="D17:D18"/>
    <mergeCell ref="D19:D20"/>
    <mergeCell ref="D21:D22"/>
    <mergeCell ref="A1:E5"/>
    <mergeCell ref="D7:D8"/>
    <mergeCell ref="D9:D10"/>
    <mergeCell ref="D11:D12"/>
    <mergeCell ref="U34:U36"/>
    <mergeCell ref="T4:U5"/>
    <mergeCell ref="U7:U9"/>
    <mergeCell ref="T7:T9"/>
    <mergeCell ref="T10:T12"/>
    <mergeCell ref="U10:U12"/>
    <mergeCell ref="U25:U27"/>
    <mergeCell ref="U28:U30"/>
    <mergeCell ref="U31:U33"/>
    <mergeCell ref="B23:B24"/>
    <mergeCell ref="D23:D24"/>
    <mergeCell ref="B27:B28"/>
    <mergeCell ref="T37:T39"/>
    <mergeCell ref="U37:U39"/>
    <mergeCell ref="T40:T42"/>
    <mergeCell ref="U40:U42"/>
    <mergeCell ref="T13:T15"/>
    <mergeCell ref="T16:T18"/>
    <mergeCell ref="T19:T21"/>
    <mergeCell ref="T22:T24"/>
    <mergeCell ref="T25:T27"/>
    <mergeCell ref="T28:T30"/>
    <mergeCell ref="T31:T33"/>
    <mergeCell ref="T34:T36"/>
    <mergeCell ref="U13:U15"/>
    <mergeCell ref="U16:U18"/>
    <mergeCell ref="U19:U21"/>
    <mergeCell ref="U22:U24"/>
    <mergeCell ref="B29:B30"/>
    <mergeCell ref="B31:B32"/>
    <mergeCell ref="R21:R22"/>
    <mergeCell ref="C19:C20"/>
    <mergeCell ref="C21:C22"/>
    <mergeCell ref="B21:B22"/>
    <mergeCell ref="D25:D26"/>
    <mergeCell ref="D27:D28"/>
    <mergeCell ref="D29:D30"/>
    <mergeCell ref="D31:D32"/>
    <mergeCell ref="B25:B26"/>
    <mergeCell ref="B9:B10"/>
    <mergeCell ref="B11:B12"/>
    <mergeCell ref="B13:B14"/>
    <mergeCell ref="B17:B18"/>
    <mergeCell ref="B19:B20"/>
    <mergeCell ref="B15:B16"/>
    <mergeCell ref="C7:C8"/>
    <mergeCell ref="C9:C10"/>
    <mergeCell ref="C11:C12"/>
    <mergeCell ref="C13:C14"/>
    <mergeCell ref="C15:C16"/>
    <mergeCell ref="R15:R16"/>
    <mergeCell ref="R17:R18"/>
    <mergeCell ref="R19:R20"/>
    <mergeCell ref="F4:R4"/>
    <mergeCell ref="F2:R2"/>
    <mergeCell ref="R35:R36"/>
    <mergeCell ref="R25:R26"/>
    <mergeCell ref="R27:R28"/>
    <mergeCell ref="R29:R30"/>
    <mergeCell ref="R31:R32"/>
    <mergeCell ref="R33:R34"/>
    <mergeCell ref="B33:B34"/>
    <mergeCell ref="B35:B36"/>
    <mergeCell ref="R7:R8"/>
    <mergeCell ref="R9:R10"/>
    <mergeCell ref="R11:R12"/>
    <mergeCell ref="R13:R14"/>
    <mergeCell ref="B7:B8"/>
    <mergeCell ref="C23:C24"/>
    <mergeCell ref="C25:C26"/>
    <mergeCell ref="C27:C28"/>
    <mergeCell ref="C29:C30"/>
    <mergeCell ref="C31:C32"/>
    <mergeCell ref="C33:C34"/>
    <mergeCell ref="C35:C36"/>
    <mergeCell ref="R23:R24"/>
    <mergeCell ref="C17:C18"/>
  </mergeCells>
  <conditionalFormatting sqref="A1 F1:R1 S1:XFD2 F2:F4 R3:XFD3 T4 V4:XFD6 A7:XFD7 A8:C8 E8:R8 S8:S86 V8:XFD1048576 A9:R9 A10:C10 E10:R10 T10:U10 A11:R11 A12:C12 E12:R12 A13:R13 T13:U13 A14:C14 E14:R14 A15:R15 A16:C16 E16:R16 T16:U16 A17:R17 A18:C18 E18:R18 A19:R19 T19:U19 A20:C20 E20:R20 A21:R21 A22:C22 E22:R22 T22:U22 A24:C24 E24:R24 A25:R25 T25:U25 A26:C26 E26:R26 A27:R27 A28:C28 E28:R28 T28:U28 A29:R29 A30:C30 E30:R30 A31:R31 T31:U31 A32:C32 E32:R32 A33:R33 A34:C34 E34:R34 T34:U34 A35:R35 A36:C36 E36:R36 T37:U37 A37:R38 A39:A86 T40:U40 T53:U1048576 A87:S1048576">
    <cfRule type="cellIs" dxfId="58" priority="6" operator="equal">
      <formula>"-"</formula>
    </cfRule>
  </conditionalFormatting>
  <conditionalFormatting sqref="A23:R23">
    <cfRule type="cellIs" dxfId="57" priority="3" operator="equal">
      <formula>"-"</formula>
    </cfRule>
  </conditionalFormatting>
  <conditionalFormatting sqref="F7:Q7 F9:Q9 F11:Q11 F13:Q13 F15:Q15 F17:Q17 F19:Q19">
    <cfRule type="expression" dxfId="56" priority="903">
      <formula>ISNA(F7)</formula>
    </cfRule>
  </conditionalFormatting>
  <conditionalFormatting sqref="F8:Q8 F10:Q10 F12:Q12 F14:Q14 F16:Q16 F18:Q18 F20:Q20 F22:Q22 F24:Q24 F26:Q26 F28:Q28 F30:Q30 F32:Q32 F34:Q34 F36:Q36">
    <cfRule type="cellIs" dxfId="55" priority="7" operator="greaterThan">
      <formula>0</formula>
    </cfRule>
    <cfRule type="cellIs" dxfId="54" priority="87" operator="equal">
      <formula>0</formula>
    </cfRule>
    <cfRule type="cellIs" dxfId="53" priority="88" operator="lessThan">
      <formula>0</formula>
    </cfRule>
  </conditionalFormatting>
  <conditionalFormatting sqref="F21:Q21">
    <cfRule type="expression" dxfId="52" priority="879">
      <formula>ISNA(F21)</formula>
    </cfRule>
  </conditionalFormatting>
  <conditionalFormatting sqref="F23:Q23">
    <cfRule type="expression" dxfId="51" priority="2">
      <formula>ISNA(F23)</formula>
    </cfRule>
    <cfRule type="expression" dxfId="50" priority="2">
      <formula>ISNA(F23)</formula>
    </cfRule>
    <cfRule type="expression" dxfId="49" priority="4">
      <formula>ISNA(F23)</formula>
    </cfRule>
  </conditionalFormatting>
  <conditionalFormatting sqref="F25:Q25">
    <cfRule type="expression" dxfId="48" priority="887">
      <formula>ISNA(F25)</formula>
    </cfRule>
  </conditionalFormatting>
  <conditionalFormatting sqref="F27:Q27 F29:Q29 F31:Q31 F33:Q33 F35:Q35">
    <cfRule type="expression" dxfId="47" priority="904">
      <formula>ISNA(F27)</formula>
    </cfRule>
  </conditionalFormatting>
  <conditionalFormatting sqref="F5:S6">
    <cfRule type="cellIs" dxfId="46" priority="5" operator="equal">
      <formula>"-"</formula>
    </cfRule>
  </conditionalFormatting>
  <printOptions horizontalCentered="1" verticalCentered="1"/>
  <pageMargins left="0.23622047244094491" right="0.23622047244094491" top="0.74803149606299213" bottom="0.74803149606299213" header="0.31496062992125984" footer="0.31496062992125984"/>
  <pageSetup scale="75" orientation="portrait" r:id="rId1"/>
  <headerFooter>
    <oddFooter>&amp;C&amp;D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7C79F-13AB-43F8-B088-A30942934D58}">
  <sheetPr>
    <tabColor rgb="FF8A3AB9"/>
    <pageSetUpPr fitToPage="1"/>
  </sheetPr>
  <dimension ref="A1:U253"/>
  <sheetViews>
    <sheetView showGridLines="0" showRowColHeaders="0" zoomScaleNormal="100" workbookViewId="0">
      <pane ySplit="5" topLeftCell="A6" activePane="bottomLeft" state="frozen"/>
      <selection pane="bottomLeft" activeCell="F7" sqref="F7"/>
    </sheetView>
  </sheetViews>
  <sheetFormatPr baseColWidth="10" defaultRowHeight="12.75" x14ac:dyDescent="0.25"/>
  <cols>
    <col min="1" max="1" width="2.7109375" style="73" customWidth="1"/>
    <col min="2" max="2" width="3.7109375" style="73" customWidth="1"/>
    <col min="3" max="3" width="21.28515625" style="73" customWidth="1"/>
    <col min="4" max="4" width="10.7109375" style="73" customWidth="1"/>
    <col min="5" max="5" width="7.140625" style="80" bestFit="1" customWidth="1"/>
    <col min="6" max="17" width="7.7109375" style="73" customWidth="1"/>
    <col min="18" max="18" width="12.7109375" style="73" customWidth="1"/>
    <col min="19" max="19" width="5.7109375" style="73" customWidth="1"/>
    <col min="20" max="20" width="11.7109375" style="73" customWidth="1"/>
    <col min="21" max="21" width="155.7109375" style="73" customWidth="1"/>
    <col min="22" max="16384" width="11.42578125" style="73"/>
  </cols>
  <sheetData>
    <row r="1" spans="1:21" ht="15" customHeight="1" x14ac:dyDescent="0.25">
      <c r="A1" s="206"/>
      <c r="B1" s="206"/>
      <c r="C1" s="206"/>
      <c r="D1" s="206"/>
      <c r="E1" s="206"/>
    </row>
    <row r="2" spans="1:21" ht="18.75" x14ac:dyDescent="0.25">
      <c r="A2" s="206"/>
      <c r="B2" s="206"/>
      <c r="C2" s="206"/>
      <c r="D2" s="206"/>
      <c r="E2" s="206"/>
      <c r="F2" s="205" t="str">
        <f>IF(Accueil!$C$12="Inscrivez ici le nom de l'organisation pour laquelle les statistiques sont compilées. Le nom sera affiché partout où c'est nécessaire.","Inscrivez le nom de votre organisation dans l'onglet vert Accueil.",Accueil!$C$12)</f>
        <v>Inscrivez le nom de votre organisation dans l'onglet vert Accueil.</v>
      </c>
      <c r="G2" s="205"/>
      <c r="H2" s="205"/>
      <c r="I2" s="205"/>
      <c r="J2" s="205"/>
      <c r="K2" s="205"/>
      <c r="L2" s="205"/>
      <c r="M2" s="205"/>
      <c r="N2" s="205"/>
      <c r="O2" s="205"/>
      <c r="P2" s="205"/>
      <c r="Q2" s="205"/>
      <c r="R2" s="205"/>
    </row>
    <row r="3" spans="1:21" ht="9.9499999999999993" customHeight="1" thickBot="1" x14ac:dyDescent="0.3">
      <c r="A3" s="206"/>
      <c r="B3" s="206"/>
      <c r="C3" s="206"/>
      <c r="D3" s="206"/>
      <c r="E3" s="206"/>
      <c r="F3" s="74"/>
      <c r="G3" s="74"/>
      <c r="H3" s="74"/>
      <c r="I3" s="74"/>
      <c r="J3" s="74"/>
      <c r="K3" s="74"/>
      <c r="L3" s="74"/>
      <c r="M3" s="74"/>
      <c r="N3" s="74"/>
      <c r="O3" s="74"/>
      <c r="P3" s="74"/>
      <c r="Q3" s="74"/>
      <c r="R3" s="75"/>
    </row>
    <row r="4" spans="1:21" ht="24.95" customHeight="1" thickBot="1" x14ac:dyDescent="0.3">
      <c r="A4" s="206"/>
      <c r="B4" s="206"/>
      <c r="C4" s="206"/>
      <c r="D4" s="206"/>
      <c r="E4" s="206"/>
      <c r="F4" s="171" t="s">
        <v>95</v>
      </c>
      <c r="G4" s="172"/>
      <c r="H4" s="172"/>
      <c r="I4" s="172"/>
      <c r="J4" s="172"/>
      <c r="K4" s="172"/>
      <c r="L4" s="172"/>
      <c r="M4" s="172"/>
      <c r="N4" s="172"/>
      <c r="O4" s="172"/>
      <c r="P4" s="172"/>
      <c r="Q4" s="172"/>
      <c r="R4" s="172"/>
      <c r="T4" s="181" t="s">
        <v>115</v>
      </c>
      <c r="U4" s="182"/>
    </row>
    <row r="5" spans="1:21" ht="42.75" customHeight="1" thickBot="1" x14ac:dyDescent="0.3">
      <c r="A5" s="206"/>
      <c r="B5" s="206"/>
      <c r="C5" s="206"/>
      <c r="D5" s="206"/>
      <c r="E5" s="206"/>
      <c r="F5" s="60">
        <f>Accueil!C14</f>
        <v>43465</v>
      </c>
      <c r="G5" s="61">
        <f>Accueil!C15</f>
        <v>43496</v>
      </c>
      <c r="H5" s="61">
        <f>Accueil!C16</f>
        <v>43524</v>
      </c>
      <c r="I5" s="61">
        <f>Accueil!C17</f>
        <v>43555</v>
      </c>
      <c r="J5" s="61">
        <f>Accueil!C18</f>
        <v>43585</v>
      </c>
      <c r="K5" s="61">
        <f>Accueil!C19</f>
        <v>43616</v>
      </c>
      <c r="L5" s="61">
        <f>Accueil!C20</f>
        <v>43646</v>
      </c>
      <c r="M5" s="61">
        <f>Accueil!C21</f>
        <v>43677</v>
      </c>
      <c r="N5" s="61">
        <f>Accueil!C22</f>
        <v>43708</v>
      </c>
      <c r="O5" s="61">
        <f>Accueil!C23</f>
        <v>43738</v>
      </c>
      <c r="P5" s="61">
        <f>Accueil!C24</f>
        <v>43769</v>
      </c>
      <c r="Q5" s="62">
        <f>Accueil!C25</f>
        <v>43799</v>
      </c>
      <c r="R5" s="14" t="s">
        <v>152</v>
      </c>
      <c r="T5" s="183"/>
      <c r="U5" s="184"/>
    </row>
    <row r="6" spans="1:21" ht="2.1" customHeight="1" thickBot="1" x14ac:dyDescent="0.3">
      <c r="A6" s="72"/>
      <c r="B6" s="22"/>
      <c r="C6" s="22"/>
      <c r="D6" s="22"/>
      <c r="E6" s="22"/>
      <c r="F6" s="45"/>
      <c r="G6" s="46"/>
      <c r="H6" s="46"/>
      <c r="I6" s="46"/>
      <c r="J6" s="46"/>
      <c r="K6" s="46"/>
      <c r="L6" s="46"/>
      <c r="M6" s="46"/>
      <c r="N6" s="46"/>
      <c r="O6" s="46"/>
      <c r="P6" s="46"/>
      <c r="Q6" s="47"/>
      <c r="R6" s="23"/>
      <c r="T6" s="24"/>
      <c r="U6" s="25"/>
    </row>
    <row r="7" spans="1:21" s="76" customFormat="1" ht="20.100000000000001" customHeight="1" x14ac:dyDescent="0.2">
      <c r="B7" s="174">
        <v>1</v>
      </c>
      <c r="C7" s="191" t="s">
        <v>90</v>
      </c>
      <c r="D7" s="200"/>
      <c r="E7" s="15" t="s">
        <v>88</v>
      </c>
      <c r="F7" s="1">
        <v>123</v>
      </c>
      <c r="G7" s="2">
        <v>156</v>
      </c>
      <c r="H7" s="2">
        <v>4</v>
      </c>
      <c r="I7" s="2"/>
      <c r="J7" s="2"/>
      <c r="K7" s="2"/>
      <c r="L7" s="2"/>
      <c r="M7" s="2"/>
      <c r="N7" s="2"/>
      <c r="O7" s="2"/>
      <c r="P7" s="2"/>
      <c r="Q7" s="3"/>
      <c r="R7" s="187"/>
      <c r="T7" s="160" t="str">
        <f>PROPER(TEXT(Accueil!C14,"MMMM aaaa"))</f>
        <v>Janvier 2023</v>
      </c>
      <c r="U7" s="163" t="s">
        <v>126</v>
      </c>
    </row>
    <row r="8" spans="1:21" ht="20.100000000000001" customHeight="1" thickBot="1" x14ac:dyDescent="0.3">
      <c r="B8" s="175"/>
      <c r="C8" s="192"/>
      <c r="D8" s="201"/>
      <c r="E8" s="16" t="s">
        <v>89</v>
      </c>
      <c r="F8" s="4">
        <v>0</v>
      </c>
      <c r="G8" s="17">
        <f t="shared" ref="G8:Q22" si="0">IFERROR(IF(AND(G7&lt;&gt;"",F7&lt;&gt;"ND",G7&lt;&gt;"ND"),G7-F7,"-"),"-")</f>
        <v>33</v>
      </c>
      <c r="H8" s="17">
        <f t="shared" si="0"/>
        <v>-152</v>
      </c>
      <c r="I8" s="17" t="str">
        <f t="shared" si="0"/>
        <v>-</v>
      </c>
      <c r="J8" s="17" t="str">
        <f t="shared" si="0"/>
        <v>-</v>
      </c>
      <c r="K8" s="17" t="str">
        <f t="shared" si="0"/>
        <v>-</v>
      </c>
      <c r="L8" s="17" t="str">
        <f t="shared" si="0"/>
        <v>-</v>
      </c>
      <c r="M8" s="17" t="str">
        <f t="shared" si="0"/>
        <v>-</v>
      </c>
      <c r="N8" s="17" t="str">
        <f t="shared" si="0"/>
        <v>-</v>
      </c>
      <c r="O8" s="17" t="str">
        <f t="shared" si="0"/>
        <v>-</v>
      </c>
      <c r="P8" s="17" t="str">
        <f t="shared" si="0"/>
        <v>-</v>
      </c>
      <c r="Q8" s="18" t="str">
        <f t="shared" si="0"/>
        <v>-</v>
      </c>
      <c r="R8" s="188"/>
      <c r="T8" s="161"/>
      <c r="U8" s="164"/>
    </row>
    <row r="9" spans="1:21" ht="20.100000000000001" customHeight="1" x14ac:dyDescent="0.2">
      <c r="B9" s="174">
        <v>2</v>
      </c>
      <c r="C9" s="203" t="s">
        <v>69</v>
      </c>
      <c r="D9" s="200"/>
      <c r="E9" s="15" t="s">
        <v>88</v>
      </c>
      <c r="F9" s="5">
        <v>4</v>
      </c>
      <c r="G9" s="6">
        <v>8</v>
      </c>
      <c r="H9" s="6">
        <v>17</v>
      </c>
      <c r="I9" s="6"/>
      <c r="J9" s="6"/>
      <c r="K9" s="6"/>
      <c r="L9" s="6"/>
      <c r="M9" s="6"/>
      <c r="N9" s="6"/>
      <c r="O9" s="6"/>
      <c r="P9" s="6"/>
      <c r="Q9" s="7"/>
      <c r="R9" s="189"/>
      <c r="T9" s="162"/>
      <c r="U9" s="165"/>
    </row>
    <row r="10" spans="1:21" ht="20.100000000000001" customHeight="1" thickBot="1" x14ac:dyDescent="0.3">
      <c r="B10" s="175"/>
      <c r="C10" s="204"/>
      <c r="D10" s="201"/>
      <c r="E10" s="16" t="s">
        <v>89</v>
      </c>
      <c r="F10" s="4">
        <v>0</v>
      </c>
      <c r="G10" s="17">
        <f t="shared" si="0"/>
        <v>4</v>
      </c>
      <c r="H10" s="17">
        <f t="shared" si="0"/>
        <v>9</v>
      </c>
      <c r="I10" s="17" t="str">
        <f t="shared" si="0"/>
        <v>-</v>
      </c>
      <c r="J10" s="17" t="str">
        <f t="shared" si="0"/>
        <v>-</v>
      </c>
      <c r="K10" s="17" t="str">
        <f t="shared" si="0"/>
        <v>-</v>
      </c>
      <c r="L10" s="17" t="str">
        <f t="shared" si="0"/>
        <v>-</v>
      </c>
      <c r="M10" s="17" t="str">
        <f t="shared" si="0"/>
        <v>-</v>
      </c>
      <c r="N10" s="17" t="str">
        <f t="shared" si="0"/>
        <v>-</v>
      </c>
      <c r="O10" s="17" t="str">
        <f t="shared" si="0"/>
        <v>-</v>
      </c>
      <c r="P10" s="17" t="str">
        <f t="shared" si="0"/>
        <v>-</v>
      </c>
      <c r="Q10" s="18" t="str">
        <f t="shared" si="0"/>
        <v>-</v>
      </c>
      <c r="R10" s="190"/>
      <c r="T10" s="160" t="str">
        <f>PROPER(TEXT(Accueil!C15,"MMMM aaaa"))</f>
        <v>Février 2023</v>
      </c>
      <c r="U10" s="163" t="s">
        <v>126</v>
      </c>
    </row>
    <row r="11" spans="1:21" ht="20.100000000000001" customHeight="1" x14ac:dyDescent="0.2">
      <c r="B11" s="174">
        <v>3</v>
      </c>
      <c r="C11" s="203" t="s">
        <v>106</v>
      </c>
      <c r="D11" s="200"/>
      <c r="E11" s="15" t="s">
        <v>88</v>
      </c>
      <c r="F11" s="5">
        <v>231</v>
      </c>
      <c r="G11" s="6">
        <v>432</v>
      </c>
      <c r="H11" s="6">
        <v>293</v>
      </c>
      <c r="I11" s="6"/>
      <c r="J11" s="6"/>
      <c r="K11" s="6"/>
      <c r="L11" s="6"/>
      <c r="M11" s="6"/>
      <c r="N11" s="6"/>
      <c r="O11" s="6"/>
      <c r="P11" s="6"/>
      <c r="Q11" s="7"/>
      <c r="R11" s="189"/>
      <c r="T11" s="161"/>
      <c r="U11" s="164"/>
    </row>
    <row r="12" spans="1:21" ht="20.100000000000001" customHeight="1" thickBot="1" x14ac:dyDescent="0.3">
      <c r="B12" s="175"/>
      <c r="C12" s="204"/>
      <c r="D12" s="201"/>
      <c r="E12" s="16" t="s">
        <v>89</v>
      </c>
      <c r="F12" s="4">
        <v>0</v>
      </c>
      <c r="G12" s="17">
        <f t="shared" si="0"/>
        <v>201</v>
      </c>
      <c r="H12" s="17">
        <f t="shared" si="0"/>
        <v>-139</v>
      </c>
      <c r="I12" s="17" t="str">
        <f t="shared" si="0"/>
        <v>-</v>
      </c>
      <c r="J12" s="17" t="str">
        <f t="shared" si="0"/>
        <v>-</v>
      </c>
      <c r="K12" s="17" t="str">
        <f t="shared" si="0"/>
        <v>-</v>
      </c>
      <c r="L12" s="17" t="str">
        <f t="shared" si="0"/>
        <v>-</v>
      </c>
      <c r="M12" s="17" t="str">
        <f t="shared" si="0"/>
        <v>-</v>
      </c>
      <c r="N12" s="17" t="str">
        <f t="shared" si="0"/>
        <v>-</v>
      </c>
      <c r="O12" s="17" t="str">
        <f t="shared" si="0"/>
        <v>-</v>
      </c>
      <c r="P12" s="17" t="str">
        <f t="shared" si="0"/>
        <v>-</v>
      </c>
      <c r="Q12" s="18" t="str">
        <f t="shared" si="0"/>
        <v>-</v>
      </c>
      <c r="R12" s="190"/>
      <c r="T12" s="162"/>
      <c r="U12" s="165"/>
    </row>
    <row r="13" spans="1:21" ht="20.100000000000001" customHeight="1" x14ac:dyDescent="0.2">
      <c r="B13" s="174">
        <v>4</v>
      </c>
      <c r="C13" s="203" t="s">
        <v>101</v>
      </c>
      <c r="D13" s="200"/>
      <c r="E13" s="15" t="s">
        <v>88</v>
      </c>
      <c r="F13" s="5">
        <v>23</v>
      </c>
      <c r="G13" s="6">
        <v>12</v>
      </c>
      <c r="H13" s="6">
        <v>15</v>
      </c>
      <c r="I13" s="6"/>
      <c r="J13" s="6"/>
      <c r="K13" s="6"/>
      <c r="L13" s="6"/>
      <c r="M13" s="6"/>
      <c r="N13" s="6"/>
      <c r="O13" s="6"/>
      <c r="P13" s="6"/>
      <c r="Q13" s="7"/>
      <c r="R13" s="189"/>
      <c r="T13" s="160" t="str">
        <f>PROPER(TEXT(Accueil!C16,"MMMM aaaa"))</f>
        <v>Mars 2023</v>
      </c>
      <c r="U13" s="163" t="s">
        <v>126</v>
      </c>
    </row>
    <row r="14" spans="1:21" ht="20.100000000000001" customHeight="1" thickBot="1" x14ac:dyDescent="0.3">
      <c r="B14" s="175"/>
      <c r="C14" s="204"/>
      <c r="D14" s="201"/>
      <c r="E14" s="16" t="s">
        <v>89</v>
      </c>
      <c r="F14" s="4">
        <v>0</v>
      </c>
      <c r="G14" s="17">
        <f t="shared" si="0"/>
        <v>-11</v>
      </c>
      <c r="H14" s="17">
        <f t="shared" si="0"/>
        <v>3</v>
      </c>
      <c r="I14" s="17" t="str">
        <f t="shared" si="0"/>
        <v>-</v>
      </c>
      <c r="J14" s="17" t="str">
        <f t="shared" si="0"/>
        <v>-</v>
      </c>
      <c r="K14" s="17" t="str">
        <f t="shared" si="0"/>
        <v>-</v>
      </c>
      <c r="L14" s="17" t="str">
        <f t="shared" si="0"/>
        <v>-</v>
      </c>
      <c r="M14" s="17" t="str">
        <f t="shared" si="0"/>
        <v>-</v>
      </c>
      <c r="N14" s="17" t="str">
        <f t="shared" si="0"/>
        <v>-</v>
      </c>
      <c r="O14" s="17" t="str">
        <f t="shared" si="0"/>
        <v>-</v>
      </c>
      <c r="P14" s="17" t="str">
        <f t="shared" si="0"/>
        <v>-</v>
      </c>
      <c r="Q14" s="18" t="str">
        <f t="shared" si="0"/>
        <v>-</v>
      </c>
      <c r="R14" s="190"/>
      <c r="T14" s="161"/>
      <c r="U14" s="164"/>
    </row>
    <row r="15" spans="1:21" ht="20.100000000000001" customHeight="1" x14ac:dyDescent="0.2">
      <c r="B15" s="174">
        <v>5</v>
      </c>
      <c r="C15" s="203" t="s">
        <v>15</v>
      </c>
      <c r="D15" s="200"/>
      <c r="E15" s="15" t="s">
        <v>88</v>
      </c>
      <c r="F15" s="5">
        <v>32</v>
      </c>
      <c r="G15" s="6">
        <v>12</v>
      </c>
      <c r="H15" s="6">
        <v>3</v>
      </c>
      <c r="I15" s="6"/>
      <c r="J15" s="6"/>
      <c r="K15" s="6"/>
      <c r="L15" s="6"/>
      <c r="M15" s="6"/>
      <c r="N15" s="6"/>
      <c r="O15" s="6"/>
      <c r="P15" s="6"/>
      <c r="Q15" s="7"/>
      <c r="R15" s="189"/>
      <c r="T15" s="162"/>
      <c r="U15" s="165"/>
    </row>
    <row r="16" spans="1:21" ht="20.100000000000001" customHeight="1" thickBot="1" x14ac:dyDescent="0.3">
      <c r="B16" s="175"/>
      <c r="C16" s="204"/>
      <c r="D16" s="201"/>
      <c r="E16" s="16" t="s">
        <v>89</v>
      </c>
      <c r="F16" s="4">
        <v>0</v>
      </c>
      <c r="G16" s="17">
        <f t="shared" si="0"/>
        <v>-20</v>
      </c>
      <c r="H16" s="17">
        <f t="shared" si="0"/>
        <v>-9</v>
      </c>
      <c r="I16" s="17" t="str">
        <f t="shared" si="0"/>
        <v>-</v>
      </c>
      <c r="J16" s="17" t="str">
        <f t="shared" si="0"/>
        <v>-</v>
      </c>
      <c r="K16" s="17" t="str">
        <f t="shared" si="0"/>
        <v>-</v>
      </c>
      <c r="L16" s="17" t="str">
        <f t="shared" si="0"/>
        <v>-</v>
      </c>
      <c r="M16" s="17" t="str">
        <f t="shared" si="0"/>
        <v>-</v>
      </c>
      <c r="N16" s="17" t="str">
        <f t="shared" si="0"/>
        <v>-</v>
      </c>
      <c r="O16" s="17" t="str">
        <f t="shared" si="0"/>
        <v>-</v>
      </c>
      <c r="P16" s="17" t="str">
        <f t="shared" si="0"/>
        <v>-</v>
      </c>
      <c r="Q16" s="18" t="str">
        <f t="shared" si="0"/>
        <v>-</v>
      </c>
      <c r="R16" s="190"/>
      <c r="T16" s="160" t="str">
        <f>PROPER(TEXT(Accueil!C17,"MMMM aaaa"))</f>
        <v>Avril 2023</v>
      </c>
      <c r="U16" s="163" t="s">
        <v>126</v>
      </c>
    </row>
    <row r="17" spans="2:21" ht="20.100000000000001" customHeight="1" x14ac:dyDescent="0.2">
      <c r="B17" s="174">
        <v>6</v>
      </c>
      <c r="C17" s="203" t="s">
        <v>150</v>
      </c>
      <c r="D17" s="200"/>
      <c r="E17" s="15" t="s">
        <v>88</v>
      </c>
      <c r="F17" s="19">
        <f>IFERROR((F13+F15)/F11,NA())</f>
        <v>0.23809523809523808</v>
      </c>
      <c r="G17" s="20">
        <f>IFERROR((G13+G15)/G11,NA())</f>
        <v>5.5555555555555552E-2</v>
      </c>
      <c r="H17" s="20">
        <f t="shared" ref="H17:Q17" si="1">IFERROR((H13+H15)/H11,NA())</f>
        <v>6.1433447098976107E-2</v>
      </c>
      <c r="I17" s="20" t="e">
        <f t="shared" si="1"/>
        <v>#N/A</v>
      </c>
      <c r="J17" s="20" t="e">
        <f t="shared" si="1"/>
        <v>#N/A</v>
      </c>
      <c r="K17" s="20" t="e">
        <f t="shared" si="1"/>
        <v>#N/A</v>
      </c>
      <c r="L17" s="20" t="e">
        <f t="shared" si="1"/>
        <v>#N/A</v>
      </c>
      <c r="M17" s="20" t="e">
        <f t="shared" si="1"/>
        <v>#N/A</v>
      </c>
      <c r="N17" s="20" t="e">
        <f t="shared" si="1"/>
        <v>#N/A</v>
      </c>
      <c r="O17" s="20" t="e">
        <f t="shared" si="1"/>
        <v>#N/A</v>
      </c>
      <c r="P17" s="20" t="e">
        <f t="shared" si="1"/>
        <v>#N/A</v>
      </c>
      <c r="Q17" s="21" t="e">
        <f t="shared" si="1"/>
        <v>#N/A</v>
      </c>
      <c r="R17" s="189"/>
      <c r="T17" s="161"/>
      <c r="U17" s="164"/>
    </row>
    <row r="18" spans="2:21" ht="20.100000000000001" customHeight="1" thickBot="1" x14ac:dyDescent="0.3">
      <c r="B18" s="175"/>
      <c r="C18" s="204"/>
      <c r="D18" s="201"/>
      <c r="E18" s="16" t="s">
        <v>89</v>
      </c>
      <c r="F18" s="8">
        <v>0</v>
      </c>
      <c r="G18" s="9">
        <f>IFERROR(IF(AND(G17&lt;&gt;"",F17&lt;&gt;"ND",G17&lt;&gt;"ND"),(G17-F17)*100,"-"),"-")</f>
        <v>-18.253968253968253</v>
      </c>
      <c r="H18" s="9">
        <f t="shared" ref="H18:Q18" si="2">IFERROR(IF(AND(H17&lt;&gt;"",G17&lt;&gt;"ND",H17&lt;&gt;"ND"),(H17-G17)*100,"-"),"-")</f>
        <v>0.58778915434205548</v>
      </c>
      <c r="I18" s="9" t="str">
        <f t="shared" si="2"/>
        <v>-</v>
      </c>
      <c r="J18" s="9" t="str">
        <f t="shared" si="2"/>
        <v>-</v>
      </c>
      <c r="K18" s="9" t="str">
        <f t="shared" si="2"/>
        <v>-</v>
      </c>
      <c r="L18" s="9" t="str">
        <f t="shared" si="2"/>
        <v>-</v>
      </c>
      <c r="M18" s="9" t="str">
        <f t="shared" si="2"/>
        <v>-</v>
      </c>
      <c r="N18" s="9" t="str">
        <f t="shared" si="2"/>
        <v>-</v>
      </c>
      <c r="O18" s="9" t="str">
        <f t="shared" si="2"/>
        <v>-</v>
      </c>
      <c r="P18" s="9" t="str">
        <f t="shared" si="2"/>
        <v>-</v>
      </c>
      <c r="Q18" s="9" t="str">
        <f t="shared" si="2"/>
        <v>-</v>
      </c>
      <c r="R18" s="190"/>
      <c r="T18" s="162"/>
      <c r="U18" s="165"/>
    </row>
    <row r="19" spans="2:21" ht="20.100000000000001" customHeight="1" x14ac:dyDescent="0.2">
      <c r="B19" s="174">
        <v>7</v>
      </c>
      <c r="C19" s="203" t="s">
        <v>91</v>
      </c>
      <c r="D19" s="200"/>
      <c r="E19" s="15" t="s">
        <v>88</v>
      </c>
      <c r="F19" s="5">
        <v>23</v>
      </c>
      <c r="G19" s="6">
        <v>10</v>
      </c>
      <c r="H19" s="6">
        <v>9</v>
      </c>
      <c r="I19" s="6"/>
      <c r="J19" s="6"/>
      <c r="K19" s="6"/>
      <c r="L19" s="6"/>
      <c r="M19" s="6"/>
      <c r="N19" s="6"/>
      <c r="O19" s="6"/>
      <c r="P19" s="6"/>
      <c r="Q19" s="7"/>
      <c r="R19" s="189"/>
      <c r="T19" s="160" t="str">
        <f>PROPER(TEXT(Accueil!C18,"MMMM aaaa"))</f>
        <v>Mai 2023</v>
      </c>
      <c r="U19" s="163" t="s">
        <v>126</v>
      </c>
    </row>
    <row r="20" spans="2:21" ht="20.100000000000001" customHeight="1" thickBot="1" x14ac:dyDescent="0.3">
      <c r="B20" s="175"/>
      <c r="C20" s="204"/>
      <c r="D20" s="201"/>
      <c r="E20" s="16" t="s">
        <v>89</v>
      </c>
      <c r="F20" s="4">
        <v>0</v>
      </c>
      <c r="G20" s="17">
        <f t="shared" si="0"/>
        <v>-13</v>
      </c>
      <c r="H20" s="17">
        <f t="shared" si="0"/>
        <v>-1</v>
      </c>
      <c r="I20" s="17" t="str">
        <f t="shared" si="0"/>
        <v>-</v>
      </c>
      <c r="J20" s="17" t="str">
        <f t="shared" si="0"/>
        <v>-</v>
      </c>
      <c r="K20" s="17" t="str">
        <f t="shared" si="0"/>
        <v>-</v>
      </c>
      <c r="L20" s="17" t="str">
        <f t="shared" si="0"/>
        <v>-</v>
      </c>
      <c r="M20" s="17" t="str">
        <f t="shared" si="0"/>
        <v>-</v>
      </c>
      <c r="N20" s="17" t="str">
        <f t="shared" si="0"/>
        <v>-</v>
      </c>
      <c r="O20" s="17" t="str">
        <f t="shared" si="0"/>
        <v>-</v>
      </c>
      <c r="P20" s="17" t="str">
        <f t="shared" si="0"/>
        <v>-</v>
      </c>
      <c r="Q20" s="18" t="str">
        <f t="shared" si="0"/>
        <v>-</v>
      </c>
      <c r="R20" s="190"/>
      <c r="T20" s="161"/>
      <c r="U20" s="164"/>
    </row>
    <row r="21" spans="2:21" ht="20.100000000000001" customHeight="1" x14ac:dyDescent="0.2">
      <c r="B21" s="174">
        <v>8</v>
      </c>
      <c r="C21" s="203" t="s">
        <v>149</v>
      </c>
      <c r="D21" s="200"/>
      <c r="E21" s="15" t="s">
        <v>88</v>
      </c>
      <c r="F21" s="5">
        <v>1</v>
      </c>
      <c r="G21" s="6">
        <v>2</v>
      </c>
      <c r="H21" s="6">
        <v>5</v>
      </c>
      <c r="I21" s="6"/>
      <c r="J21" s="6"/>
      <c r="K21" s="6"/>
      <c r="L21" s="6"/>
      <c r="M21" s="6"/>
      <c r="N21" s="6"/>
      <c r="O21" s="6"/>
      <c r="P21" s="6"/>
      <c r="Q21" s="7"/>
      <c r="R21" s="189"/>
      <c r="T21" s="162"/>
      <c r="U21" s="165"/>
    </row>
    <row r="22" spans="2:21" ht="20.100000000000001" customHeight="1" thickBot="1" x14ac:dyDescent="0.3">
      <c r="B22" s="175"/>
      <c r="C22" s="204"/>
      <c r="D22" s="201"/>
      <c r="E22" s="16" t="s">
        <v>89</v>
      </c>
      <c r="F22" s="4">
        <v>0</v>
      </c>
      <c r="G22" s="17">
        <f t="shared" si="0"/>
        <v>1</v>
      </c>
      <c r="H22" s="17">
        <f t="shared" si="0"/>
        <v>3</v>
      </c>
      <c r="I22" s="17" t="str">
        <f t="shared" si="0"/>
        <v>-</v>
      </c>
      <c r="J22" s="17" t="str">
        <f t="shared" si="0"/>
        <v>-</v>
      </c>
      <c r="K22" s="17" t="str">
        <f t="shared" si="0"/>
        <v>-</v>
      </c>
      <c r="L22" s="17" t="str">
        <f t="shared" si="0"/>
        <v>-</v>
      </c>
      <c r="M22" s="17" t="str">
        <f t="shared" si="0"/>
        <v>-</v>
      </c>
      <c r="N22" s="17" t="str">
        <f t="shared" si="0"/>
        <v>-</v>
      </c>
      <c r="O22" s="17" t="str">
        <f t="shared" si="0"/>
        <v>-</v>
      </c>
      <c r="P22" s="17" t="str">
        <f t="shared" si="0"/>
        <v>-</v>
      </c>
      <c r="Q22" s="18" t="str">
        <f t="shared" si="0"/>
        <v>-</v>
      </c>
      <c r="R22" s="190"/>
      <c r="T22" s="160" t="str">
        <f>PROPER(TEXT(Accueil!C19,"MMMM aaaa"))</f>
        <v>Juin 2023</v>
      </c>
      <c r="U22" s="163" t="s">
        <v>126</v>
      </c>
    </row>
    <row r="23" spans="2:21" ht="20.100000000000001" customHeight="1" x14ac:dyDescent="0.2">
      <c r="B23" s="174">
        <v>9</v>
      </c>
      <c r="C23" s="203" t="s">
        <v>147</v>
      </c>
      <c r="D23" s="200"/>
      <c r="E23" s="15" t="s">
        <v>88</v>
      </c>
      <c r="F23" s="5">
        <v>53</v>
      </c>
      <c r="G23" s="6">
        <v>47</v>
      </c>
      <c r="H23" s="6">
        <v>1</v>
      </c>
      <c r="I23" s="6"/>
      <c r="J23" s="6"/>
      <c r="K23" s="6"/>
      <c r="L23" s="6"/>
      <c r="M23" s="6"/>
      <c r="N23" s="6"/>
      <c r="O23" s="6"/>
      <c r="P23" s="6"/>
      <c r="Q23" s="7"/>
      <c r="R23" s="189"/>
      <c r="T23" s="161"/>
      <c r="U23" s="164"/>
    </row>
    <row r="24" spans="2:21" ht="20.100000000000001" customHeight="1" thickBot="1" x14ac:dyDescent="0.3">
      <c r="B24" s="175"/>
      <c r="C24" s="204"/>
      <c r="D24" s="201"/>
      <c r="E24" s="16" t="s">
        <v>89</v>
      </c>
      <c r="F24" s="4">
        <v>0</v>
      </c>
      <c r="G24" s="17">
        <f t="shared" ref="G24:Q26" si="3">IFERROR(IF(AND(G23&lt;&gt;"",F23&lt;&gt;"ND",G23&lt;&gt;"ND"),G23-F23,"-"),"-")</f>
        <v>-6</v>
      </c>
      <c r="H24" s="17">
        <f t="shared" si="3"/>
        <v>-46</v>
      </c>
      <c r="I24" s="17" t="str">
        <f t="shared" si="3"/>
        <v>-</v>
      </c>
      <c r="J24" s="17" t="str">
        <f t="shared" si="3"/>
        <v>-</v>
      </c>
      <c r="K24" s="17" t="str">
        <f t="shared" si="3"/>
        <v>-</v>
      </c>
      <c r="L24" s="17" t="str">
        <f t="shared" si="3"/>
        <v>-</v>
      </c>
      <c r="M24" s="17" t="str">
        <f t="shared" si="3"/>
        <v>-</v>
      </c>
      <c r="N24" s="17" t="str">
        <f t="shared" si="3"/>
        <v>-</v>
      </c>
      <c r="O24" s="17" t="str">
        <f t="shared" si="3"/>
        <v>-</v>
      </c>
      <c r="P24" s="17" t="str">
        <f t="shared" si="3"/>
        <v>-</v>
      </c>
      <c r="Q24" s="18" t="str">
        <f t="shared" si="3"/>
        <v>-</v>
      </c>
      <c r="R24" s="190"/>
      <c r="T24" s="162"/>
      <c r="U24" s="165"/>
    </row>
    <row r="25" spans="2:21" ht="20.100000000000001" customHeight="1" x14ac:dyDescent="0.2">
      <c r="B25" s="174">
        <v>10</v>
      </c>
      <c r="C25" s="203" t="s">
        <v>148</v>
      </c>
      <c r="D25" s="200"/>
      <c r="E25" s="15" t="s">
        <v>88</v>
      </c>
      <c r="F25" s="5">
        <v>3</v>
      </c>
      <c r="G25" s="6">
        <v>34</v>
      </c>
      <c r="H25" s="6">
        <v>1</v>
      </c>
      <c r="I25" s="6"/>
      <c r="J25" s="6"/>
      <c r="K25" s="6"/>
      <c r="L25" s="6"/>
      <c r="M25" s="6"/>
      <c r="N25" s="6"/>
      <c r="O25" s="6"/>
      <c r="P25" s="6"/>
      <c r="Q25" s="7"/>
      <c r="R25" s="189"/>
      <c r="T25" s="160" t="str">
        <f>PROPER(TEXT(Accueil!C20,"MMMM aaaa"))</f>
        <v>Juillet 2023</v>
      </c>
      <c r="U25" s="163" t="s">
        <v>126</v>
      </c>
    </row>
    <row r="26" spans="2:21" ht="20.100000000000001" customHeight="1" thickBot="1" x14ac:dyDescent="0.3">
      <c r="B26" s="175"/>
      <c r="C26" s="204"/>
      <c r="D26" s="201"/>
      <c r="E26" s="16" t="s">
        <v>89</v>
      </c>
      <c r="F26" s="4">
        <v>0</v>
      </c>
      <c r="G26" s="17">
        <f t="shared" si="3"/>
        <v>31</v>
      </c>
      <c r="H26" s="17">
        <f t="shared" si="3"/>
        <v>-33</v>
      </c>
      <c r="I26" s="17" t="str">
        <f t="shared" si="3"/>
        <v>-</v>
      </c>
      <c r="J26" s="17" t="str">
        <f t="shared" si="3"/>
        <v>-</v>
      </c>
      <c r="K26" s="17" t="str">
        <f t="shared" si="3"/>
        <v>-</v>
      </c>
      <c r="L26" s="17" t="str">
        <f t="shared" si="3"/>
        <v>-</v>
      </c>
      <c r="M26" s="17" t="str">
        <f t="shared" si="3"/>
        <v>-</v>
      </c>
      <c r="N26" s="17" t="str">
        <f t="shared" si="3"/>
        <v>-</v>
      </c>
      <c r="O26" s="17" t="str">
        <f t="shared" si="3"/>
        <v>-</v>
      </c>
      <c r="P26" s="17" t="str">
        <f t="shared" si="3"/>
        <v>-</v>
      </c>
      <c r="Q26" s="18" t="str">
        <f t="shared" si="3"/>
        <v>-</v>
      </c>
      <c r="R26" s="190"/>
      <c r="T26" s="161"/>
      <c r="U26" s="164"/>
    </row>
    <row r="27" spans="2:21" ht="20.100000000000001" customHeight="1" x14ac:dyDescent="0.25">
      <c r="C27" s="77"/>
      <c r="D27" s="77"/>
      <c r="E27" s="78"/>
      <c r="G27" s="79"/>
      <c r="T27" s="162"/>
      <c r="U27" s="165"/>
    </row>
    <row r="28" spans="2:21" ht="20.100000000000001" customHeight="1" x14ac:dyDescent="0.25">
      <c r="T28" s="160" t="str">
        <f>PROPER(TEXT(Accueil!C21,"MMMM aaaa"))</f>
        <v>Août 2023</v>
      </c>
      <c r="U28" s="163" t="s">
        <v>126</v>
      </c>
    </row>
    <row r="29" spans="2:21" ht="20.100000000000001" customHeight="1" x14ac:dyDescent="0.25">
      <c r="E29" s="73"/>
      <c r="T29" s="161"/>
      <c r="U29" s="164"/>
    </row>
    <row r="30" spans="2:21" ht="20.100000000000001" customHeight="1" x14ac:dyDescent="0.25">
      <c r="E30" s="73"/>
      <c r="T30" s="162"/>
      <c r="U30" s="165"/>
    </row>
    <row r="31" spans="2:21" ht="20.100000000000001" customHeight="1" x14ac:dyDescent="0.25">
      <c r="E31" s="73"/>
      <c r="T31" s="160" t="str">
        <f>PROPER(TEXT(Accueil!C22,"MMMM aaaa"))</f>
        <v>Septembre 2023</v>
      </c>
      <c r="U31" s="163" t="s">
        <v>126</v>
      </c>
    </row>
    <row r="32" spans="2:21" ht="20.100000000000001" customHeight="1" x14ac:dyDescent="0.25">
      <c r="E32" s="73"/>
      <c r="T32" s="161"/>
      <c r="U32" s="164"/>
    </row>
    <row r="33" spans="5:21" ht="20.100000000000001" customHeight="1" x14ac:dyDescent="0.25">
      <c r="E33" s="73"/>
      <c r="T33" s="162"/>
      <c r="U33" s="165"/>
    </row>
    <row r="34" spans="5:21" ht="20.100000000000001" customHeight="1" x14ac:dyDescent="0.25">
      <c r="E34" s="73"/>
      <c r="T34" s="160" t="str">
        <f>PROPER(TEXT(Accueil!C23,"MMMM aaaa"))</f>
        <v>Octobre 2023</v>
      </c>
      <c r="U34" s="163" t="s">
        <v>126</v>
      </c>
    </row>
    <row r="35" spans="5:21" ht="20.100000000000001" customHeight="1" x14ac:dyDescent="0.25">
      <c r="E35" s="73"/>
      <c r="T35" s="161"/>
      <c r="U35" s="164"/>
    </row>
    <row r="36" spans="5:21" ht="20.100000000000001" customHeight="1" x14ac:dyDescent="0.25">
      <c r="E36" s="73"/>
      <c r="T36" s="162"/>
      <c r="U36" s="165"/>
    </row>
    <row r="37" spans="5:21" ht="20.100000000000001" customHeight="1" x14ac:dyDescent="0.25">
      <c r="E37" s="73"/>
      <c r="T37" s="160" t="str">
        <f>PROPER(TEXT(Accueil!C24,"MMMM aaaa"))</f>
        <v>Novembre 2023</v>
      </c>
      <c r="U37" s="163" t="s">
        <v>126</v>
      </c>
    </row>
    <row r="38" spans="5:21" ht="20.100000000000001" customHeight="1" x14ac:dyDescent="0.25">
      <c r="E38" s="73"/>
      <c r="T38" s="161"/>
      <c r="U38" s="164"/>
    </row>
    <row r="39" spans="5:21" ht="20.100000000000001" customHeight="1" x14ac:dyDescent="0.25">
      <c r="E39" s="73"/>
      <c r="T39" s="162"/>
      <c r="U39" s="165"/>
    </row>
    <row r="40" spans="5:21" ht="20.100000000000001" customHeight="1" x14ac:dyDescent="0.25">
      <c r="E40" s="73"/>
      <c r="T40" s="185" t="str">
        <f>PROPER(TEXT(Accueil!C25,"MMMM aaaa"))</f>
        <v>Décembre 2023</v>
      </c>
      <c r="U40" s="163" t="s">
        <v>126</v>
      </c>
    </row>
    <row r="41" spans="5:21" ht="20.100000000000001" customHeight="1" x14ac:dyDescent="0.25">
      <c r="E41" s="73"/>
      <c r="T41" s="185"/>
      <c r="U41" s="164"/>
    </row>
    <row r="42" spans="5:21" ht="20.100000000000001" customHeight="1" thickBot="1" x14ac:dyDescent="0.3">
      <c r="E42" s="73"/>
      <c r="T42" s="186"/>
      <c r="U42" s="165"/>
    </row>
    <row r="43" spans="5:21" ht="20.100000000000001" customHeight="1" x14ac:dyDescent="0.25">
      <c r="E43" s="73"/>
    </row>
    <row r="44" spans="5:21" ht="20.100000000000001" customHeight="1" x14ac:dyDescent="0.25">
      <c r="E44" s="73"/>
    </row>
    <row r="45" spans="5:21" ht="20.100000000000001" customHeight="1" x14ac:dyDescent="0.25">
      <c r="E45" s="73"/>
    </row>
    <row r="46" spans="5:21" s="81" customFormat="1" ht="20.100000000000001" customHeight="1" x14ac:dyDescent="0.25"/>
    <row r="47" spans="5:21" s="81" customFormat="1" ht="20.100000000000001" customHeight="1" x14ac:dyDescent="0.25"/>
    <row r="48" spans="5:21" s="81" customFormat="1" ht="20.100000000000001" customHeight="1" x14ac:dyDescent="0.25"/>
    <row r="49" s="81" customFormat="1" ht="20.100000000000001" customHeight="1" x14ac:dyDescent="0.25"/>
    <row r="50" s="81" customFormat="1" ht="20.100000000000001" customHeight="1" x14ac:dyDescent="0.25"/>
    <row r="51" s="81" customFormat="1" ht="20.100000000000001" customHeight="1" x14ac:dyDescent="0.25"/>
    <row r="52" s="81" customFormat="1" ht="20.100000000000001" customHeight="1" x14ac:dyDescent="0.25"/>
    <row r="53" s="81" customFormat="1" ht="20.100000000000001" customHeight="1" x14ac:dyDescent="0.25"/>
    <row r="54" s="81" customFormat="1" ht="20.100000000000001" customHeight="1" x14ac:dyDescent="0.25"/>
    <row r="55" s="81" customFormat="1" ht="20.100000000000001" customHeight="1" x14ac:dyDescent="0.25"/>
    <row r="56" s="81" customFormat="1" ht="20.100000000000001" customHeight="1" x14ac:dyDescent="0.25"/>
    <row r="57" s="81" customFormat="1" ht="20.100000000000001" customHeight="1" x14ac:dyDescent="0.25"/>
    <row r="58" s="81" customFormat="1" ht="20.100000000000001" customHeight="1" x14ac:dyDescent="0.25"/>
    <row r="59" s="81" customFormat="1" ht="20.100000000000001" customHeight="1" x14ac:dyDescent="0.25"/>
    <row r="60" s="81" customFormat="1" ht="20.100000000000001" customHeight="1" x14ac:dyDescent="0.25"/>
    <row r="61" s="81" customFormat="1" ht="20.100000000000001" customHeight="1" x14ac:dyDescent="0.25"/>
    <row r="62" s="81" customFormat="1" ht="20.100000000000001" customHeight="1" x14ac:dyDescent="0.25"/>
    <row r="63" s="81" customFormat="1" ht="20.100000000000001" customHeight="1" x14ac:dyDescent="0.25"/>
    <row r="64" s="81" customFormat="1" ht="20.100000000000001" customHeight="1" x14ac:dyDescent="0.25"/>
    <row r="65" spans="5:5" s="81" customFormat="1" ht="20.100000000000001" customHeight="1" x14ac:dyDescent="0.25"/>
    <row r="66" spans="5:5" s="81" customFormat="1" ht="20.100000000000001" customHeight="1" x14ac:dyDescent="0.25"/>
    <row r="67" spans="5:5" s="81" customFormat="1" ht="20.100000000000001" customHeight="1" x14ac:dyDescent="0.25"/>
    <row r="68" spans="5:5" s="81" customFormat="1" ht="20.100000000000001" customHeight="1" x14ac:dyDescent="0.25"/>
    <row r="69" spans="5:5" s="81" customFormat="1" ht="20.100000000000001" customHeight="1" x14ac:dyDescent="0.25"/>
    <row r="70" spans="5:5" s="81" customFormat="1" ht="20.100000000000001" customHeight="1" x14ac:dyDescent="0.25"/>
    <row r="71" spans="5:5" s="81" customFormat="1" ht="20.100000000000001" customHeight="1" x14ac:dyDescent="0.25"/>
    <row r="72" spans="5:5" s="81" customFormat="1" ht="20.100000000000001" customHeight="1" x14ac:dyDescent="0.25"/>
    <row r="73" spans="5:5" s="81" customFormat="1" ht="20.100000000000001" customHeight="1" x14ac:dyDescent="0.25"/>
    <row r="74" spans="5:5" s="81" customFormat="1" ht="20.100000000000001" customHeight="1" x14ac:dyDescent="0.25"/>
    <row r="75" spans="5:5" s="81" customFormat="1" ht="20.100000000000001" customHeight="1" x14ac:dyDescent="0.25"/>
    <row r="76" spans="5:5" s="81" customFormat="1" ht="20.100000000000001" customHeight="1" x14ac:dyDescent="0.25"/>
    <row r="77" spans="5:5" s="81" customFormat="1" ht="15.75" x14ac:dyDescent="0.25">
      <c r="E77" s="80"/>
    </row>
    <row r="78" spans="5:5" s="81" customFormat="1" ht="15.75" x14ac:dyDescent="0.25">
      <c r="E78" s="80"/>
    </row>
    <row r="79" spans="5:5" s="81" customFormat="1" ht="15.75" x14ac:dyDescent="0.25">
      <c r="E79" s="80"/>
    </row>
    <row r="80" spans="5:5" s="81" customFormat="1" ht="15.75" x14ac:dyDescent="0.25">
      <c r="E80" s="80"/>
    </row>
    <row r="81" spans="5:5" s="81" customFormat="1" ht="15.75" x14ac:dyDescent="0.25">
      <c r="E81" s="80"/>
    </row>
    <row r="82" spans="5:5" s="81" customFormat="1" ht="15.75" x14ac:dyDescent="0.25">
      <c r="E82" s="80"/>
    </row>
    <row r="83" spans="5:5" s="81" customFormat="1" ht="15.75" x14ac:dyDescent="0.25">
      <c r="E83" s="80"/>
    </row>
    <row r="84" spans="5:5" s="81" customFormat="1" ht="15.75" x14ac:dyDescent="0.25">
      <c r="E84" s="80"/>
    </row>
    <row r="85" spans="5:5" s="81" customFormat="1" ht="15.75" x14ac:dyDescent="0.25">
      <c r="E85" s="80"/>
    </row>
    <row r="86" spans="5:5" s="81" customFormat="1" ht="15.75" x14ac:dyDescent="0.25">
      <c r="E86" s="80"/>
    </row>
    <row r="87" spans="5:5" s="81" customFormat="1" ht="15.75" x14ac:dyDescent="0.25">
      <c r="E87" s="80"/>
    </row>
    <row r="88" spans="5:5" s="81" customFormat="1" ht="15.75" x14ac:dyDescent="0.25">
      <c r="E88" s="80"/>
    </row>
    <row r="89" spans="5:5" s="81" customFormat="1" ht="15.75" x14ac:dyDescent="0.25">
      <c r="E89" s="80"/>
    </row>
    <row r="90" spans="5:5" s="81" customFormat="1" ht="15.75" x14ac:dyDescent="0.25">
      <c r="E90" s="80"/>
    </row>
    <row r="91" spans="5:5" s="81" customFormat="1" ht="15.75" x14ac:dyDescent="0.25">
      <c r="E91" s="80"/>
    </row>
    <row r="92" spans="5:5" s="81" customFormat="1" ht="15.75" x14ac:dyDescent="0.25">
      <c r="E92" s="80"/>
    </row>
    <row r="93" spans="5:5" s="81" customFormat="1" ht="15.75" x14ac:dyDescent="0.25">
      <c r="E93" s="80"/>
    </row>
    <row r="94" spans="5:5" s="81" customFormat="1" ht="15.75" x14ac:dyDescent="0.25">
      <c r="E94" s="80"/>
    </row>
    <row r="95" spans="5:5" s="81" customFormat="1" ht="15.75" x14ac:dyDescent="0.25">
      <c r="E95" s="80"/>
    </row>
    <row r="96" spans="5:5" s="81" customFormat="1" ht="15.75" x14ac:dyDescent="0.25">
      <c r="E96" s="80"/>
    </row>
    <row r="97" spans="5:5" s="81" customFormat="1" ht="15.75" x14ac:dyDescent="0.25">
      <c r="E97" s="80"/>
    </row>
    <row r="98" spans="5:5" s="81" customFormat="1" ht="15.75" x14ac:dyDescent="0.25">
      <c r="E98" s="80"/>
    </row>
    <row r="99" spans="5:5" s="81" customFormat="1" ht="15.75" x14ac:dyDescent="0.25">
      <c r="E99" s="80"/>
    </row>
    <row r="100" spans="5:5" s="81" customFormat="1" ht="15.75" x14ac:dyDescent="0.25">
      <c r="E100" s="80"/>
    </row>
    <row r="101" spans="5:5" s="81" customFormat="1" ht="15.75" x14ac:dyDescent="0.25">
      <c r="E101" s="80"/>
    </row>
    <row r="102" spans="5:5" s="81" customFormat="1" ht="15.75" x14ac:dyDescent="0.25">
      <c r="E102" s="80"/>
    </row>
    <row r="103" spans="5:5" s="81" customFormat="1" ht="15.75" x14ac:dyDescent="0.25">
      <c r="E103" s="80"/>
    </row>
    <row r="104" spans="5:5" s="81" customFormat="1" ht="15.75" x14ac:dyDescent="0.25">
      <c r="E104" s="80"/>
    </row>
    <row r="105" spans="5:5" s="81" customFormat="1" ht="15.75" x14ac:dyDescent="0.25">
      <c r="E105" s="80"/>
    </row>
    <row r="106" spans="5:5" s="81" customFormat="1" ht="15.75" x14ac:dyDescent="0.25">
      <c r="E106" s="80"/>
    </row>
    <row r="107" spans="5:5" s="81" customFormat="1" ht="15.75" x14ac:dyDescent="0.25">
      <c r="E107" s="80"/>
    </row>
    <row r="108" spans="5:5" s="81" customFormat="1" ht="15.75" x14ac:dyDescent="0.25">
      <c r="E108" s="80"/>
    </row>
    <row r="109" spans="5:5" s="81" customFormat="1" ht="15.75" x14ac:dyDescent="0.25">
      <c r="E109" s="80"/>
    </row>
    <row r="110" spans="5:5" s="81" customFormat="1" ht="15.75" x14ac:dyDescent="0.25">
      <c r="E110" s="80"/>
    </row>
    <row r="111" spans="5:5" s="81" customFormat="1" ht="15.75" x14ac:dyDescent="0.25">
      <c r="E111" s="80"/>
    </row>
    <row r="112" spans="5:5" s="81" customFormat="1" ht="15.75" x14ac:dyDescent="0.25">
      <c r="E112" s="80"/>
    </row>
    <row r="113" spans="5:5" s="81" customFormat="1" ht="15.75" x14ac:dyDescent="0.25">
      <c r="E113" s="80"/>
    </row>
    <row r="114" spans="5:5" s="81" customFormat="1" ht="15.75" x14ac:dyDescent="0.25">
      <c r="E114" s="80"/>
    </row>
    <row r="115" spans="5:5" s="81" customFormat="1" ht="15.75" x14ac:dyDescent="0.25">
      <c r="E115" s="80"/>
    </row>
    <row r="116" spans="5:5" s="81" customFormat="1" ht="15.75" x14ac:dyDescent="0.25">
      <c r="E116" s="80"/>
    </row>
    <row r="117" spans="5:5" s="81" customFormat="1" ht="15.75" x14ac:dyDescent="0.25">
      <c r="E117" s="80"/>
    </row>
    <row r="118" spans="5:5" s="81" customFormat="1" ht="15.75" x14ac:dyDescent="0.25">
      <c r="E118" s="80"/>
    </row>
    <row r="119" spans="5:5" s="81" customFormat="1" ht="15.75" x14ac:dyDescent="0.25">
      <c r="E119" s="80"/>
    </row>
    <row r="120" spans="5:5" s="81" customFormat="1" ht="15.75" x14ac:dyDescent="0.25">
      <c r="E120" s="80"/>
    </row>
    <row r="121" spans="5:5" s="81" customFormat="1" ht="15.75" x14ac:dyDescent="0.25">
      <c r="E121" s="80"/>
    </row>
    <row r="122" spans="5:5" s="81" customFormat="1" ht="15.75" x14ac:dyDescent="0.25">
      <c r="E122" s="80"/>
    </row>
    <row r="123" spans="5:5" s="81" customFormat="1" ht="15.75" x14ac:dyDescent="0.25">
      <c r="E123" s="80"/>
    </row>
    <row r="124" spans="5:5" s="81" customFormat="1" ht="15.75" x14ac:dyDescent="0.25">
      <c r="E124" s="80"/>
    </row>
    <row r="125" spans="5:5" s="81" customFormat="1" ht="15.75" x14ac:dyDescent="0.25">
      <c r="E125" s="80"/>
    </row>
    <row r="126" spans="5:5" s="81" customFormat="1" ht="15.75" x14ac:dyDescent="0.25">
      <c r="E126" s="80"/>
    </row>
    <row r="127" spans="5:5" s="81" customFormat="1" ht="15.75" x14ac:dyDescent="0.25">
      <c r="E127" s="80"/>
    </row>
    <row r="128" spans="5:5" s="81" customFormat="1" ht="15.75" x14ac:dyDescent="0.25">
      <c r="E128" s="80"/>
    </row>
    <row r="129" spans="5:5" s="81" customFormat="1" ht="15.75" x14ac:dyDescent="0.25">
      <c r="E129" s="80"/>
    </row>
    <row r="130" spans="5:5" s="81" customFormat="1" ht="15.75" x14ac:dyDescent="0.25">
      <c r="E130" s="80"/>
    </row>
    <row r="131" spans="5:5" s="81" customFormat="1" ht="15.75" x14ac:dyDescent="0.25">
      <c r="E131" s="80"/>
    </row>
    <row r="132" spans="5:5" s="81" customFormat="1" ht="15.75" x14ac:dyDescent="0.25">
      <c r="E132" s="80"/>
    </row>
    <row r="133" spans="5:5" s="81" customFormat="1" ht="15.75" x14ac:dyDescent="0.25">
      <c r="E133" s="80"/>
    </row>
    <row r="134" spans="5:5" s="81" customFormat="1" ht="15.75" x14ac:dyDescent="0.25">
      <c r="E134" s="80"/>
    </row>
    <row r="135" spans="5:5" s="81" customFormat="1" ht="15.75" x14ac:dyDescent="0.25">
      <c r="E135" s="80"/>
    </row>
    <row r="136" spans="5:5" s="81" customFormat="1" ht="15.75" x14ac:dyDescent="0.25">
      <c r="E136" s="80"/>
    </row>
    <row r="137" spans="5:5" s="81" customFormat="1" ht="15.75" x14ac:dyDescent="0.25">
      <c r="E137" s="80"/>
    </row>
    <row r="138" spans="5:5" s="81" customFormat="1" ht="15.75" x14ac:dyDescent="0.25">
      <c r="E138" s="80"/>
    </row>
    <row r="139" spans="5:5" s="81" customFormat="1" ht="15.75" x14ac:dyDescent="0.25">
      <c r="E139" s="80"/>
    </row>
    <row r="140" spans="5:5" s="81" customFormat="1" ht="15.75" x14ac:dyDescent="0.25">
      <c r="E140" s="80"/>
    </row>
    <row r="141" spans="5:5" s="81" customFormat="1" ht="15.75" x14ac:dyDescent="0.25">
      <c r="E141" s="80"/>
    </row>
    <row r="142" spans="5:5" s="81" customFormat="1" ht="15.75" x14ac:dyDescent="0.25">
      <c r="E142" s="80"/>
    </row>
    <row r="143" spans="5:5" s="81" customFormat="1" ht="15.75" x14ac:dyDescent="0.25">
      <c r="E143" s="80"/>
    </row>
    <row r="144" spans="5:5" s="81" customFormat="1" ht="15.75" x14ac:dyDescent="0.25">
      <c r="E144" s="80"/>
    </row>
    <row r="145" spans="5:5" s="81" customFormat="1" ht="15.75" x14ac:dyDescent="0.25">
      <c r="E145" s="80"/>
    </row>
    <row r="146" spans="5:5" s="81" customFormat="1" ht="15.75" x14ac:dyDescent="0.25">
      <c r="E146" s="80"/>
    </row>
    <row r="147" spans="5:5" s="81" customFormat="1" ht="15.75" x14ac:dyDescent="0.25">
      <c r="E147" s="80"/>
    </row>
    <row r="148" spans="5:5" s="81" customFormat="1" ht="15.75" x14ac:dyDescent="0.25">
      <c r="E148" s="80"/>
    </row>
    <row r="149" spans="5:5" s="81" customFormat="1" ht="15.75" x14ac:dyDescent="0.25">
      <c r="E149" s="80"/>
    </row>
    <row r="150" spans="5:5" s="81" customFormat="1" ht="15.75" x14ac:dyDescent="0.25">
      <c r="E150" s="80"/>
    </row>
    <row r="151" spans="5:5" s="81" customFormat="1" ht="15.75" x14ac:dyDescent="0.25">
      <c r="E151" s="80"/>
    </row>
    <row r="152" spans="5:5" s="81" customFormat="1" ht="15.75" x14ac:dyDescent="0.25">
      <c r="E152" s="80"/>
    </row>
    <row r="153" spans="5:5" s="81" customFormat="1" ht="15.75" x14ac:dyDescent="0.25">
      <c r="E153" s="80"/>
    </row>
    <row r="154" spans="5:5" s="81" customFormat="1" ht="15.75" x14ac:dyDescent="0.25">
      <c r="E154" s="80"/>
    </row>
    <row r="155" spans="5:5" s="81" customFormat="1" ht="15.75" x14ac:dyDescent="0.25">
      <c r="E155" s="80"/>
    </row>
    <row r="156" spans="5:5" s="81" customFormat="1" ht="15.75" x14ac:dyDescent="0.25">
      <c r="E156" s="80"/>
    </row>
    <row r="157" spans="5:5" s="81" customFormat="1" ht="15.75" x14ac:dyDescent="0.25">
      <c r="E157" s="80"/>
    </row>
    <row r="158" spans="5:5" s="81" customFormat="1" ht="15.75" x14ac:dyDescent="0.25">
      <c r="E158" s="80"/>
    </row>
    <row r="159" spans="5:5" s="81" customFormat="1" ht="15.75" x14ac:dyDescent="0.25">
      <c r="E159" s="80"/>
    </row>
    <row r="160" spans="5:5" s="81" customFormat="1" ht="15.75" x14ac:dyDescent="0.25">
      <c r="E160" s="80"/>
    </row>
    <row r="161" spans="5:5" s="81" customFormat="1" ht="15.75" x14ac:dyDescent="0.25">
      <c r="E161" s="80"/>
    </row>
    <row r="162" spans="5:5" s="81" customFormat="1" ht="15.75" x14ac:dyDescent="0.25">
      <c r="E162" s="80"/>
    </row>
    <row r="163" spans="5:5" s="81" customFormat="1" ht="15.75" x14ac:dyDescent="0.25">
      <c r="E163" s="80"/>
    </row>
    <row r="164" spans="5:5" s="81" customFormat="1" ht="15.75" x14ac:dyDescent="0.25">
      <c r="E164" s="80"/>
    </row>
    <row r="165" spans="5:5" s="81" customFormat="1" ht="15.75" x14ac:dyDescent="0.25">
      <c r="E165" s="80"/>
    </row>
    <row r="166" spans="5:5" s="81" customFormat="1" ht="15.75" x14ac:dyDescent="0.25">
      <c r="E166" s="80"/>
    </row>
    <row r="167" spans="5:5" s="81" customFormat="1" ht="15.75" x14ac:dyDescent="0.25">
      <c r="E167" s="80"/>
    </row>
    <row r="168" spans="5:5" s="81" customFormat="1" ht="15.75" x14ac:dyDescent="0.25">
      <c r="E168" s="80"/>
    </row>
    <row r="169" spans="5:5" s="81" customFormat="1" ht="15.75" x14ac:dyDescent="0.25">
      <c r="E169" s="80"/>
    </row>
    <row r="170" spans="5:5" s="81" customFormat="1" ht="15.75" x14ac:dyDescent="0.25">
      <c r="E170" s="80"/>
    </row>
    <row r="171" spans="5:5" s="81" customFormat="1" ht="15.75" x14ac:dyDescent="0.25">
      <c r="E171" s="80"/>
    </row>
    <row r="172" spans="5:5" s="81" customFormat="1" ht="15.75" x14ac:dyDescent="0.25">
      <c r="E172" s="80"/>
    </row>
    <row r="173" spans="5:5" s="81" customFormat="1" ht="15.75" x14ac:dyDescent="0.25">
      <c r="E173" s="80"/>
    </row>
    <row r="174" spans="5:5" s="81" customFormat="1" ht="15.75" x14ac:dyDescent="0.25">
      <c r="E174" s="80"/>
    </row>
    <row r="175" spans="5:5" s="81" customFormat="1" ht="15.75" x14ac:dyDescent="0.25">
      <c r="E175" s="80"/>
    </row>
    <row r="176" spans="5:5" s="81" customFormat="1" ht="15.75" x14ac:dyDescent="0.25">
      <c r="E176" s="80"/>
    </row>
    <row r="177" spans="5:5" s="81" customFormat="1" ht="15.75" x14ac:dyDescent="0.25">
      <c r="E177" s="80"/>
    </row>
    <row r="178" spans="5:5" s="81" customFormat="1" ht="15.75" x14ac:dyDescent="0.25">
      <c r="E178" s="80"/>
    </row>
    <row r="179" spans="5:5" s="81" customFormat="1" ht="15.75" x14ac:dyDescent="0.25">
      <c r="E179" s="80"/>
    </row>
    <row r="180" spans="5:5" s="81" customFormat="1" ht="15.75" x14ac:dyDescent="0.25">
      <c r="E180" s="80"/>
    </row>
    <row r="181" spans="5:5" s="81" customFormat="1" ht="15.75" x14ac:dyDescent="0.25">
      <c r="E181" s="80"/>
    </row>
    <row r="182" spans="5:5" s="81" customFormat="1" ht="15.75" x14ac:dyDescent="0.25">
      <c r="E182" s="80"/>
    </row>
    <row r="183" spans="5:5" s="81" customFormat="1" ht="15.75" x14ac:dyDescent="0.25">
      <c r="E183" s="80"/>
    </row>
    <row r="184" spans="5:5" s="81" customFormat="1" ht="15.75" x14ac:dyDescent="0.25">
      <c r="E184" s="80"/>
    </row>
    <row r="185" spans="5:5" s="81" customFormat="1" ht="15.75" x14ac:dyDescent="0.25">
      <c r="E185" s="80"/>
    </row>
    <row r="186" spans="5:5" s="81" customFormat="1" ht="15.75" x14ac:dyDescent="0.25">
      <c r="E186" s="80"/>
    </row>
    <row r="187" spans="5:5" s="81" customFormat="1" ht="15.75" x14ac:dyDescent="0.25">
      <c r="E187" s="80"/>
    </row>
    <row r="188" spans="5:5" s="81" customFormat="1" ht="15.75" x14ac:dyDescent="0.25">
      <c r="E188" s="80"/>
    </row>
    <row r="189" spans="5:5" s="81" customFormat="1" ht="15.75" x14ac:dyDescent="0.25">
      <c r="E189" s="80"/>
    </row>
    <row r="190" spans="5:5" s="81" customFormat="1" ht="15.75" x14ac:dyDescent="0.25">
      <c r="E190" s="80"/>
    </row>
    <row r="191" spans="5:5" s="81" customFormat="1" ht="15.75" x14ac:dyDescent="0.25">
      <c r="E191" s="80"/>
    </row>
    <row r="192" spans="5:5" s="81" customFormat="1" ht="15.75" x14ac:dyDescent="0.25">
      <c r="E192" s="80"/>
    </row>
    <row r="193" spans="5:5" s="81" customFormat="1" ht="15.75" x14ac:dyDescent="0.25">
      <c r="E193" s="80"/>
    </row>
    <row r="194" spans="5:5" s="81" customFormat="1" ht="15.75" x14ac:dyDescent="0.25">
      <c r="E194" s="80"/>
    </row>
    <row r="195" spans="5:5" s="81" customFormat="1" ht="15.75" x14ac:dyDescent="0.25">
      <c r="E195" s="80"/>
    </row>
    <row r="196" spans="5:5" s="81" customFormat="1" ht="15.75" x14ac:dyDescent="0.25">
      <c r="E196" s="80"/>
    </row>
    <row r="197" spans="5:5" s="81" customFormat="1" ht="15.75" x14ac:dyDescent="0.25">
      <c r="E197" s="80"/>
    </row>
    <row r="198" spans="5:5" s="81" customFormat="1" ht="15.75" x14ac:dyDescent="0.25">
      <c r="E198" s="80"/>
    </row>
    <row r="199" spans="5:5" s="81" customFormat="1" ht="15.75" x14ac:dyDescent="0.25">
      <c r="E199" s="80"/>
    </row>
    <row r="200" spans="5:5" s="81" customFormat="1" ht="15.75" x14ac:dyDescent="0.25">
      <c r="E200" s="80"/>
    </row>
    <row r="201" spans="5:5" s="81" customFormat="1" ht="15.75" x14ac:dyDescent="0.25">
      <c r="E201" s="80"/>
    </row>
    <row r="202" spans="5:5" s="81" customFormat="1" ht="15.75" x14ac:dyDescent="0.25">
      <c r="E202" s="80"/>
    </row>
    <row r="203" spans="5:5" s="81" customFormat="1" ht="15.75" x14ac:dyDescent="0.25">
      <c r="E203" s="80"/>
    </row>
    <row r="204" spans="5:5" s="81" customFormat="1" ht="15.75" x14ac:dyDescent="0.25">
      <c r="E204" s="80"/>
    </row>
    <row r="205" spans="5:5" s="81" customFormat="1" ht="15.75" x14ac:dyDescent="0.25">
      <c r="E205" s="80"/>
    </row>
    <row r="206" spans="5:5" s="81" customFormat="1" ht="15.75" x14ac:dyDescent="0.25">
      <c r="E206" s="80"/>
    </row>
    <row r="207" spans="5:5" s="81" customFormat="1" ht="15.75" x14ac:dyDescent="0.25">
      <c r="E207" s="80"/>
    </row>
    <row r="208" spans="5:5" s="81" customFormat="1" ht="15.75" x14ac:dyDescent="0.25">
      <c r="E208" s="80"/>
    </row>
    <row r="209" spans="5:5" s="81" customFormat="1" ht="15.75" x14ac:dyDescent="0.25">
      <c r="E209" s="80"/>
    </row>
    <row r="210" spans="5:5" s="81" customFormat="1" ht="15.75" x14ac:dyDescent="0.25">
      <c r="E210" s="80"/>
    </row>
    <row r="211" spans="5:5" s="81" customFormat="1" ht="15.75" x14ac:dyDescent="0.25">
      <c r="E211" s="80"/>
    </row>
    <row r="212" spans="5:5" s="81" customFormat="1" ht="15.75" x14ac:dyDescent="0.25">
      <c r="E212" s="80"/>
    </row>
    <row r="213" spans="5:5" s="81" customFormat="1" ht="15.75" x14ac:dyDescent="0.25">
      <c r="E213" s="80"/>
    </row>
    <row r="214" spans="5:5" s="81" customFormat="1" ht="15.75" x14ac:dyDescent="0.25">
      <c r="E214" s="80"/>
    </row>
    <row r="215" spans="5:5" s="81" customFormat="1" ht="15.75" x14ac:dyDescent="0.25">
      <c r="E215" s="80"/>
    </row>
    <row r="216" spans="5:5" s="81" customFormat="1" ht="15.75" x14ac:dyDescent="0.25">
      <c r="E216" s="80"/>
    </row>
    <row r="217" spans="5:5" s="81" customFormat="1" ht="15.75" x14ac:dyDescent="0.25">
      <c r="E217" s="80"/>
    </row>
    <row r="218" spans="5:5" s="81" customFormat="1" ht="15.75" x14ac:dyDescent="0.25">
      <c r="E218" s="80"/>
    </row>
    <row r="219" spans="5:5" s="81" customFormat="1" ht="15.75" x14ac:dyDescent="0.25">
      <c r="E219" s="80"/>
    </row>
    <row r="220" spans="5:5" s="81" customFormat="1" ht="15.75" x14ac:dyDescent="0.25">
      <c r="E220" s="80"/>
    </row>
    <row r="221" spans="5:5" s="81" customFormat="1" ht="15.75" x14ac:dyDescent="0.25">
      <c r="E221" s="80"/>
    </row>
    <row r="222" spans="5:5" s="81" customFormat="1" ht="15.75" x14ac:dyDescent="0.25">
      <c r="E222" s="80"/>
    </row>
    <row r="223" spans="5:5" s="81" customFormat="1" ht="15.75" x14ac:dyDescent="0.25">
      <c r="E223" s="80"/>
    </row>
    <row r="224" spans="5:5" s="81" customFormat="1" ht="15.75" x14ac:dyDescent="0.25">
      <c r="E224" s="80"/>
    </row>
    <row r="225" spans="5:5" s="81" customFormat="1" ht="15.75" x14ac:dyDescent="0.25">
      <c r="E225" s="80"/>
    </row>
    <row r="226" spans="5:5" s="81" customFormat="1" ht="15.75" x14ac:dyDescent="0.25">
      <c r="E226" s="80"/>
    </row>
    <row r="227" spans="5:5" s="81" customFormat="1" ht="15.75" x14ac:dyDescent="0.25">
      <c r="E227" s="80"/>
    </row>
    <row r="228" spans="5:5" s="81" customFormat="1" ht="15.75" x14ac:dyDescent="0.25">
      <c r="E228" s="80"/>
    </row>
    <row r="229" spans="5:5" s="81" customFormat="1" ht="15.75" x14ac:dyDescent="0.25">
      <c r="E229" s="80"/>
    </row>
    <row r="230" spans="5:5" s="81" customFormat="1" ht="15.75" x14ac:dyDescent="0.25">
      <c r="E230" s="80"/>
    </row>
    <row r="231" spans="5:5" s="81" customFormat="1" ht="15.75" x14ac:dyDescent="0.25">
      <c r="E231" s="80"/>
    </row>
    <row r="232" spans="5:5" s="81" customFormat="1" ht="15.75" x14ac:dyDescent="0.25">
      <c r="E232" s="80"/>
    </row>
    <row r="233" spans="5:5" s="81" customFormat="1" ht="15.75" x14ac:dyDescent="0.25">
      <c r="E233" s="80"/>
    </row>
    <row r="234" spans="5:5" s="81" customFormat="1" ht="15.75" x14ac:dyDescent="0.25">
      <c r="E234" s="80"/>
    </row>
    <row r="235" spans="5:5" s="81" customFormat="1" ht="15.75" x14ac:dyDescent="0.25">
      <c r="E235" s="80"/>
    </row>
    <row r="236" spans="5:5" s="81" customFormat="1" ht="15.75" x14ac:dyDescent="0.25">
      <c r="E236" s="80"/>
    </row>
    <row r="237" spans="5:5" s="81" customFormat="1" ht="15.75" x14ac:dyDescent="0.25">
      <c r="E237" s="80"/>
    </row>
    <row r="238" spans="5:5" s="81" customFormat="1" ht="15.75" x14ac:dyDescent="0.25">
      <c r="E238" s="80"/>
    </row>
    <row r="239" spans="5:5" s="81" customFormat="1" ht="15.75" x14ac:dyDescent="0.25">
      <c r="E239" s="80"/>
    </row>
    <row r="240" spans="5:5" s="81" customFormat="1" ht="15.75" x14ac:dyDescent="0.25">
      <c r="E240" s="80"/>
    </row>
    <row r="241" spans="5:5" s="81" customFormat="1" ht="15.75" x14ac:dyDescent="0.25">
      <c r="E241" s="80"/>
    </row>
    <row r="242" spans="5:5" s="81" customFormat="1" ht="15.75" x14ac:dyDescent="0.25">
      <c r="E242" s="80"/>
    </row>
    <row r="243" spans="5:5" s="81" customFormat="1" ht="15.75" x14ac:dyDescent="0.25">
      <c r="E243" s="80"/>
    </row>
    <row r="244" spans="5:5" s="81" customFormat="1" ht="15.75" x14ac:dyDescent="0.25">
      <c r="E244" s="80"/>
    </row>
    <row r="245" spans="5:5" s="81" customFormat="1" ht="15.75" x14ac:dyDescent="0.25">
      <c r="E245" s="80"/>
    </row>
    <row r="253" spans="5:5" s="81" customFormat="1" ht="15.75" x14ac:dyDescent="0.25">
      <c r="E253" s="80"/>
    </row>
  </sheetData>
  <sheetProtection algorithmName="SHA-512" hashValue="cpvOqUM2GfN1FQXgthvmKilz4g/cE7OTWyCcqiqBeTAcqaFV+DO2xAKnpu+2212NQAJMz7fbgUm0kL1qu6TG7g==" saltValue="jygJby26Nh740gCTz1uuVw==" spinCount="100000" sheet="1" objects="1" scenarios="1" selectLockedCells="1"/>
  <mergeCells count="68">
    <mergeCell ref="T37:T39"/>
    <mergeCell ref="U37:U39"/>
    <mergeCell ref="T40:T42"/>
    <mergeCell ref="U40:U42"/>
    <mergeCell ref="A1:E5"/>
    <mergeCell ref="D7:D8"/>
    <mergeCell ref="D9:D10"/>
    <mergeCell ref="D11:D12"/>
    <mergeCell ref="D13:D14"/>
    <mergeCell ref="D15:D16"/>
    <mergeCell ref="D17:D18"/>
    <mergeCell ref="D19:D20"/>
    <mergeCell ref="D21:D22"/>
    <mergeCell ref="D23:D24"/>
    <mergeCell ref="D25:D26"/>
    <mergeCell ref="T4:U5"/>
    <mergeCell ref="T7:T9"/>
    <mergeCell ref="U7:U9"/>
    <mergeCell ref="T10:T12"/>
    <mergeCell ref="U10:U12"/>
    <mergeCell ref="F2:R2"/>
    <mergeCell ref="F4:R4"/>
    <mergeCell ref="B7:B8"/>
    <mergeCell ref="C7:C8"/>
    <mergeCell ref="R7:R8"/>
    <mergeCell ref="B13:B14"/>
    <mergeCell ref="C13:C14"/>
    <mergeCell ref="R13:R14"/>
    <mergeCell ref="B9:B10"/>
    <mergeCell ref="C9:C10"/>
    <mergeCell ref="R9:R10"/>
    <mergeCell ref="B11:B12"/>
    <mergeCell ref="C11:C12"/>
    <mergeCell ref="R11:R12"/>
    <mergeCell ref="B15:B16"/>
    <mergeCell ref="C15:C16"/>
    <mergeCell ref="R15:R16"/>
    <mergeCell ref="B17:B18"/>
    <mergeCell ref="C17:C18"/>
    <mergeCell ref="R17:R18"/>
    <mergeCell ref="B19:B20"/>
    <mergeCell ref="C19:C20"/>
    <mergeCell ref="R19:R20"/>
    <mergeCell ref="B21:B22"/>
    <mergeCell ref="C21:C22"/>
    <mergeCell ref="R21:R22"/>
    <mergeCell ref="B23:B24"/>
    <mergeCell ref="C23:C24"/>
    <mergeCell ref="R23:R24"/>
    <mergeCell ref="B25:B26"/>
    <mergeCell ref="C25:C26"/>
    <mergeCell ref="R25:R26"/>
    <mergeCell ref="T13:T15"/>
    <mergeCell ref="U13:U15"/>
    <mergeCell ref="T16:T18"/>
    <mergeCell ref="U16:U18"/>
    <mergeCell ref="T19:T21"/>
    <mergeCell ref="U19:U21"/>
    <mergeCell ref="T31:T33"/>
    <mergeCell ref="U31:U33"/>
    <mergeCell ref="T34:T36"/>
    <mergeCell ref="U34:U36"/>
    <mergeCell ref="T22:T24"/>
    <mergeCell ref="U22:U24"/>
    <mergeCell ref="T25:T27"/>
    <mergeCell ref="U25:U27"/>
    <mergeCell ref="T28:T30"/>
    <mergeCell ref="U28:U30"/>
  </mergeCells>
  <conditionalFormatting sqref="A7:C8">
    <cfRule type="cellIs" dxfId="45" priority="2" operator="equal">
      <formula>"-"</formula>
    </cfRule>
  </conditionalFormatting>
  <conditionalFormatting sqref="A9:D9 A10:C10 A11:D11 A12:C12 A13:D13 A14:C14 A15:D15 A16:C16 A17:D17 A18:C18 A19:D19 A20:C20 A21:D21 A22:C22 A23:D23 A24:C24 A25:D25 A26:C26">
    <cfRule type="cellIs" dxfId="44" priority="13" operator="equal">
      <formula>"-"</formula>
    </cfRule>
  </conditionalFormatting>
  <conditionalFormatting sqref="E8:R18">
    <cfRule type="cellIs" dxfId="43" priority="4" operator="equal">
      <formula>"-"</formula>
    </cfRule>
  </conditionalFormatting>
  <conditionalFormatting sqref="E19:R26 A1 F1:R1 S1:S2 T1:XFD3 F2:F4 R3:S3 V4:XFD42 S8:S42 A27:R28 A29:A76 S43:XFD76 A77:XFD1048576">
    <cfRule type="cellIs" dxfId="42" priority="15" operator="equal">
      <formula>"-"</formula>
    </cfRule>
  </conditionalFormatting>
  <conditionalFormatting sqref="F8:Q8 F10:Q10 F12:Q12 F14:Q14 F16:Q16 F20:Q20 F22:Q22 F24:Q24 F26:Q26">
    <cfRule type="cellIs" dxfId="41" priority="16" operator="greaterThan">
      <formula>0</formula>
    </cfRule>
    <cfRule type="cellIs" dxfId="40" priority="18" operator="lessThan">
      <formula>0</formula>
    </cfRule>
  </conditionalFormatting>
  <conditionalFormatting sqref="F17:Q17">
    <cfRule type="expression" dxfId="39" priority="8">
      <formula>ISNA(F17)</formula>
    </cfRule>
  </conditionalFormatting>
  <conditionalFormatting sqref="F18:Q18">
    <cfRule type="cellIs" dxfId="38" priority="5" operator="greaterThan">
      <formula>0</formula>
    </cfRule>
    <cfRule type="cellIs" dxfId="37" priority="6" operator="equal">
      <formula>0</formula>
    </cfRule>
    <cfRule type="cellIs" dxfId="36" priority="7" operator="lessThan">
      <formula>0</formula>
    </cfRule>
  </conditionalFormatting>
  <conditionalFormatting sqref="F19:Q19 F7:Q7 F9:Q9 F11:Q11 F13:Q13 F15:Q15">
    <cfRule type="expression" dxfId="35" priority="22">
      <formula>ISNA(F7)</formula>
    </cfRule>
  </conditionalFormatting>
  <conditionalFormatting sqref="F20:Q20 F22:Q22 F24:Q24 F26:Q26 F8:Q8 F10:Q10 F12:Q12 F14:Q14 F16:Q16">
    <cfRule type="cellIs" dxfId="34" priority="17" operator="equal">
      <formula>0</formula>
    </cfRule>
  </conditionalFormatting>
  <conditionalFormatting sqref="F21:Q21">
    <cfRule type="expression" dxfId="33" priority="19">
      <formula>ISNA(F21)</formula>
    </cfRule>
  </conditionalFormatting>
  <conditionalFormatting sqref="F23:Q23">
    <cfRule type="expression" dxfId="32" priority="9">
      <formula>ISNA(F23)</formula>
    </cfRule>
    <cfRule type="expression" dxfId="31" priority="20">
      <formula>ISNA(F23)</formula>
    </cfRule>
  </conditionalFormatting>
  <conditionalFormatting sqref="F25:Q25">
    <cfRule type="expression" dxfId="30" priority="21">
      <formula>ISNA(F25)</formula>
    </cfRule>
  </conditionalFormatting>
  <conditionalFormatting sqref="F5:S6">
    <cfRule type="cellIs" dxfId="29" priority="1" operator="equal">
      <formula>"-"</formula>
    </cfRule>
  </conditionalFormatting>
  <conditionalFormatting sqref="T4 D7:U7 T10:U10 T13:U13 T16:U16 T19:U19 T22:U22 T25:U25 T28:U28 T31:U31 T34:U34 T37:U37 T40:U40">
    <cfRule type="cellIs" dxfId="28" priority="10" operator="equal">
      <formula>"-"</formula>
    </cfRule>
  </conditionalFormatting>
  <printOptions horizontalCentered="1" verticalCentered="1"/>
  <pageMargins left="0.23622047244094491" right="0.23622047244094491" top="0.74803149606299213" bottom="0.74803149606299213" header="0.31496062992125984" footer="0.31496062992125984"/>
  <pageSetup scale="75" orientation="portrait" r:id="rId1"/>
  <headerFooter>
    <oddFooter>&amp;C&amp;D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8A852-DCD0-492F-B14C-7D6645138D04}">
  <sheetPr>
    <tabColor theme="1"/>
    <pageSetUpPr fitToPage="1"/>
  </sheetPr>
  <dimension ref="A1:U253"/>
  <sheetViews>
    <sheetView showGridLines="0" zoomScaleNormal="100" workbookViewId="0">
      <pane ySplit="5" topLeftCell="A6" activePane="bottomLeft" state="frozen"/>
      <selection pane="bottomLeft" activeCell="F7" sqref="F7"/>
    </sheetView>
  </sheetViews>
  <sheetFormatPr baseColWidth="10" defaultRowHeight="12.75" x14ac:dyDescent="0.25"/>
  <cols>
    <col min="1" max="1" width="2.7109375" style="242" customWidth="1"/>
    <col min="2" max="2" width="3.7109375" style="242" customWidth="1"/>
    <col min="3" max="3" width="21.28515625" style="242" customWidth="1"/>
    <col min="4" max="4" width="10.7109375" style="242" customWidth="1"/>
    <col min="5" max="5" width="7.140625" style="244" bestFit="1" customWidth="1"/>
    <col min="6" max="17" width="7.7109375" style="242" customWidth="1"/>
    <col min="18" max="18" width="12.7109375" style="242" customWidth="1"/>
    <col min="19" max="19" width="5.7109375" style="242" customWidth="1"/>
    <col min="20" max="20" width="11.7109375" style="242" customWidth="1"/>
    <col min="21" max="21" width="155.7109375" style="242" customWidth="1"/>
    <col min="22" max="16384" width="11.42578125" style="242"/>
  </cols>
  <sheetData>
    <row r="1" spans="1:21" ht="15" customHeight="1" x14ac:dyDescent="0.25">
      <c r="A1" s="249"/>
      <c r="B1" s="249"/>
      <c r="C1" s="249"/>
      <c r="D1" s="249"/>
      <c r="E1" s="249"/>
    </row>
    <row r="2" spans="1:21" ht="18.75" x14ac:dyDescent="0.25">
      <c r="A2" s="249"/>
      <c r="B2" s="249"/>
      <c r="C2" s="249"/>
      <c r="D2" s="249"/>
      <c r="E2" s="249"/>
      <c r="F2" s="250" t="str">
        <f>IF(Accueil!$C$12="Inscrivez ici le nom de l'organisation pour laquelle les statistiques sont compilées. Le nom sera affiché partout où c'est nécessaire.","Inscrivez le nom de votre organisation dans l'onglet vert Accueil.",Accueil!$C$12)</f>
        <v>Inscrivez le nom de votre organisation dans l'onglet vert Accueil.</v>
      </c>
      <c r="G2" s="250"/>
      <c r="H2" s="250"/>
      <c r="I2" s="250"/>
      <c r="J2" s="250"/>
      <c r="K2" s="250"/>
      <c r="L2" s="250"/>
      <c r="M2" s="250"/>
      <c r="N2" s="250"/>
      <c r="O2" s="250"/>
      <c r="P2" s="250"/>
      <c r="Q2" s="250"/>
      <c r="R2" s="250"/>
    </row>
    <row r="3" spans="1:21" ht="9.9499999999999993" customHeight="1" thickBot="1" x14ac:dyDescent="0.3">
      <c r="A3" s="249"/>
      <c r="B3" s="249"/>
      <c r="C3" s="249"/>
      <c r="D3" s="249"/>
      <c r="E3" s="249"/>
      <c r="F3" s="251"/>
      <c r="G3" s="251"/>
      <c r="H3" s="251"/>
      <c r="I3" s="251"/>
      <c r="J3" s="251"/>
      <c r="K3" s="251"/>
      <c r="L3" s="251"/>
      <c r="M3" s="251"/>
      <c r="N3" s="251"/>
      <c r="O3" s="251"/>
      <c r="P3" s="251"/>
      <c r="Q3" s="251"/>
      <c r="R3" s="252"/>
    </row>
    <row r="4" spans="1:21" ht="24.95" customHeight="1" thickBot="1" x14ac:dyDescent="0.3">
      <c r="A4" s="249"/>
      <c r="B4" s="249"/>
      <c r="C4" s="249"/>
      <c r="D4" s="249"/>
      <c r="E4" s="249"/>
      <c r="F4" s="171" t="s">
        <v>95</v>
      </c>
      <c r="G4" s="172"/>
      <c r="H4" s="172"/>
      <c r="I4" s="172"/>
      <c r="J4" s="172"/>
      <c r="K4" s="172"/>
      <c r="L4" s="172"/>
      <c r="M4" s="172"/>
      <c r="N4" s="172"/>
      <c r="O4" s="172"/>
      <c r="P4" s="172"/>
      <c r="Q4" s="172"/>
      <c r="R4" s="172"/>
      <c r="T4" s="181" t="s">
        <v>115</v>
      </c>
      <c r="U4" s="182"/>
    </row>
    <row r="5" spans="1:21" ht="42.75" customHeight="1" thickBot="1" x14ac:dyDescent="0.3">
      <c r="A5" s="249"/>
      <c r="B5" s="249"/>
      <c r="C5" s="249"/>
      <c r="D5" s="249"/>
      <c r="E5" s="249"/>
      <c r="F5" s="60">
        <f>Accueil!C14</f>
        <v>43465</v>
      </c>
      <c r="G5" s="61">
        <f>Accueil!C15</f>
        <v>43496</v>
      </c>
      <c r="H5" s="61">
        <f>Accueil!C16</f>
        <v>43524</v>
      </c>
      <c r="I5" s="61">
        <f>Accueil!C17</f>
        <v>43555</v>
      </c>
      <c r="J5" s="61">
        <f>Accueil!C18</f>
        <v>43585</v>
      </c>
      <c r="K5" s="61">
        <f>Accueil!C19</f>
        <v>43616</v>
      </c>
      <c r="L5" s="61">
        <f>Accueil!C20</f>
        <v>43646</v>
      </c>
      <c r="M5" s="61">
        <f>Accueil!C21</f>
        <v>43677</v>
      </c>
      <c r="N5" s="61">
        <f>Accueil!C22</f>
        <v>43708</v>
      </c>
      <c r="O5" s="61">
        <f>Accueil!C23</f>
        <v>43738</v>
      </c>
      <c r="P5" s="61">
        <f>Accueil!C24</f>
        <v>43769</v>
      </c>
      <c r="Q5" s="62">
        <f>Accueil!C25</f>
        <v>43799</v>
      </c>
      <c r="R5" s="14" t="s">
        <v>152</v>
      </c>
      <c r="T5" s="183"/>
      <c r="U5" s="184"/>
    </row>
    <row r="6" spans="1:21" ht="2.1" customHeight="1" thickBot="1" x14ac:dyDescent="0.3">
      <c r="A6" s="26"/>
      <c r="B6" s="26"/>
      <c r="C6" s="26"/>
      <c r="D6" s="26"/>
      <c r="E6" s="26"/>
      <c r="F6" s="45"/>
      <c r="G6" s="46"/>
      <c r="H6" s="46"/>
      <c r="I6" s="46"/>
      <c r="J6" s="46"/>
      <c r="K6" s="46"/>
      <c r="L6" s="46"/>
      <c r="M6" s="46"/>
      <c r="N6" s="46"/>
      <c r="O6" s="46"/>
      <c r="P6" s="46"/>
      <c r="Q6" s="47"/>
      <c r="R6" s="23"/>
      <c r="T6" s="24"/>
      <c r="U6" s="25"/>
    </row>
    <row r="7" spans="1:21" s="248" customFormat="1" ht="20.100000000000001" customHeight="1" x14ac:dyDescent="0.2">
      <c r="B7" s="174">
        <v>1</v>
      </c>
      <c r="C7" s="203" t="s">
        <v>107</v>
      </c>
      <c r="D7" s="200"/>
      <c r="E7" s="15" t="s">
        <v>88</v>
      </c>
      <c r="F7" s="1">
        <v>417</v>
      </c>
      <c r="G7" s="2">
        <v>418</v>
      </c>
      <c r="H7" s="2">
        <v>420</v>
      </c>
      <c r="I7" s="2">
        <v>416</v>
      </c>
      <c r="J7" s="2"/>
      <c r="K7" s="2"/>
      <c r="L7" s="2"/>
      <c r="M7" s="2"/>
      <c r="N7" s="2"/>
      <c r="O7" s="2"/>
      <c r="P7" s="2"/>
      <c r="Q7" s="3"/>
      <c r="R7" s="187"/>
      <c r="T7" s="160" t="str">
        <f>PROPER(TEXT(Accueil!C14,"MMMM aaaa"))</f>
        <v>Janvier 2023</v>
      </c>
      <c r="U7" s="163" t="s">
        <v>126</v>
      </c>
    </row>
    <row r="8" spans="1:21" ht="20.100000000000001" customHeight="1" thickBot="1" x14ac:dyDescent="0.3">
      <c r="B8" s="175"/>
      <c r="C8" s="204"/>
      <c r="D8" s="201"/>
      <c r="E8" s="16" t="s">
        <v>89</v>
      </c>
      <c r="F8" s="4">
        <v>0</v>
      </c>
      <c r="G8" s="17">
        <f t="shared" ref="G8:Q22" si="0">IFERROR(IF(AND(G7&lt;&gt;"",F7&lt;&gt;"ND",G7&lt;&gt;"ND"),G7-F7,"-"),"-")</f>
        <v>1</v>
      </c>
      <c r="H8" s="17">
        <f t="shared" si="0"/>
        <v>2</v>
      </c>
      <c r="I8" s="17">
        <f t="shared" si="0"/>
        <v>-4</v>
      </c>
      <c r="J8" s="17" t="str">
        <f t="shared" si="0"/>
        <v>-</v>
      </c>
      <c r="K8" s="17" t="str">
        <f t="shared" si="0"/>
        <v>-</v>
      </c>
      <c r="L8" s="17" t="str">
        <f t="shared" si="0"/>
        <v>-</v>
      </c>
      <c r="M8" s="17" t="str">
        <f t="shared" si="0"/>
        <v>-</v>
      </c>
      <c r="N8" s="17" t="str">
        <f t="shared" si="0"/>
        <v>-</v>
      </c>
      <c r="O8" s="17" t="str">
        <f t="shared" si="0"/>
        <v>-</v>
      </c>
      <c r="P8" s="17" t="str">
        <f t="shared" si="0"/>
        <v>-</v>
      </c>
      <c r="Q8" s="18" t="str">
        <f t="shared" si="0"/>
        <v>-</v>
      </c>
      <c r="R8" s="188"/>
      <c r="T8" s="161"/>
      <c r="U8" s="164"/>
    </row>
    <row r="9" spans="1:21" ht="20.100000000000001" customHeight="1" x14ac:dyDescent="0.2">
      <c r="B9" s="174">
        <v>2</v>
      </c>
      <c r="C9" s="203" t="s">
        <v>108</v>
      </c>
      <c r="D9" s="200"/>
      <c r="E9" s="15" t="s">
        <v>88</v>
      </c>
      <c r="F9" s="5">
        <v>23</v>
      </c>
      <c r="G9" s="6">
        <v>56</v>
      </c>
      <c r="H9" s="6">
        <v>45</v>
      </c>
      <c r="I9" s="6">
        <v>0</v>
      </c>
      <c r="J9" s="6"/>
      <c r="K9" s="6"/>
      <c r="L9" s="6"/>
      <c r="M9" s="6"/>
      <c r="N9" s="6"/>
      <c r="O9" s="6"/>
      <c r="P9" s="6"/>
      <c r="Q9" s="7"/>
      <c r="R9" s="189"/>
      <c r="T9" s="162"/>
      <c r="U9" s="165"/>
    </row>
    <row r="10" spans="1:21" ht="20.100000000000001" customHeight="1" thickBot="1" x14ac:dyDescent="0.3">
      <c r="B10" s="175"/>
      <c r="C10" s="204"/>
      <c r="D10" s="201"/>
      <c r="E10" s="16" t="s">
        <v>89</v>
      </c>
      <c r="F10" s="4">
        <v>0</v>
      </c>
      <c r="G10" s="17">
        <f t="shared" si="0"/>
        <v>33</v>
      </c>
      <c r="H10" s="17">
        <f t="shared" si="0"/>
        <v>-11</v>
      </c>
      <c r="I10" s="17">
        <f t="shared" si="0"/>
        <v>-45</v>
      </c>
      <c r="J10" s="17" t="str">
        <f t="shared" si="0"/>
        <v>-</v>
      </c>
      <c r="K10" s="17" t="str">
        <f t="shared" si="0"/>
        <v>-</v>
      </c>
      <c r="L10" s="17" t="str">
        <f t="shared" si="0"/>
        <v>-</v>
      </c>
      <c r="M10" s="17" t="str">
        <f t="shared" si="0"/>
        <v>-</v>
      </c>
      <c r="N10" s="17" t="str">
        <f t="shared" si="0"/>
        <v>-</v>
      </c>
      <c r="O10" s="17" t="str">
        <f t="shared" si="0"/>
        <v>-</v>
      </c>
      <c r="P10" s="17" t="str">
        <f t="shared" si="0"/>
        <v>-</v>
      </c>
      <c r="Q10" s="18" t="str">
        <f t="shared" si="0"/>
        <v>-</v>
      </c>
      <c r="R10" s="190"/>
      <c r="T10" s="160" t="str">
        <f>PROPER(TEXT(Accueil!C15,"MMMM aaaa"))</f>
        <v>Février 2023</v>
      </c>
      <c r="U10" s="163" t="s">
        <v>126</v>
      </c>
    </row>
    <row r="11" spans="1:21" ht="20.100000000000001" customHeight="1" x14ac:dyDescent="0.2">
      <c r="B11" s="174">
        <v>3</v>
      </c>
      <c r="C11" s="203" t="s">
        <v>2</v>
      </c>
      <c r="D11" s="200"/>
      <c r="E11" s="15" t="s">
        <v>88</v>
      </c>
      <c r="F11" s="5">
        <v>53</v>
      </c>
      <c r="G11" s="6">
        <v>47</v>
      </c>
      <c r="H11" s="6">
        <v>25</v>
      </c>
      <c r="I11" s="6">
        <v>0</v>
      </c>
      <c r="J11" s="6"/>
      <c r="K11" s="6"/>
      <c r="L11" s="6"/>
      <c r="M11" s="6"/>
      <c r="N11" s="6"/>
      <c r="O11" s="6"/>
      <c r="P11" s="6"/>
      <c r="Q11" s="7"/>
      <c r="R11" s="189"/>
      <c r="T11" s="161"/>
      <c r="U11" s="164"/>
    </row>
    <row r="12" spans="1:21" ht="20.100000000000001" customHeight="1" thickBot="1" x14ac:dyDescent="0.3">
      <c r="B12" s="175"/>
      <c r="C12" s="204"/>
      <c r="D12" s="201"/>
      <c r="E12" s="16" t="s">
        <v>89</v>
      </c>
      <c r="F12" s="4">
        <v>0</v>
      </c>
      <c r="G12" s="17">
        <f t="shared" ref="G12" si="1">IFERROR(IF(AND(G11&lt;&gt;"",F11&lt;&gt;"ND",G11&lt;&gt;"ND"),G11-F11,"-"),"-")</f>
        <v>-6</v>
      </c>
      <c r="H12" s="17">
        <f t="shared" ref="H12" si="2">IFERROR(IF(AND(H11&lt;&gt;"",G11&lt;&gt;"ND",H11&lt;&gt;"ND"),H11-G11,"-"),"-")</f>
        <v>-22</v>
      </c>
      <c r="I12" s="17">
        <f t="shared" ref="I12" si="3">IFERROR(IF(AND(I11&lt;&gt;"",H11&lt;&gt;"ND",I11&lt;&gt;"ND"),I11-H11,"-"),"-")</f>
        <v>-25</v>
      </c>
      <c r="J12" s="17" t="str">
        <f t="shared" ref="J12" si="4">IFERROR(IF(AND(J11&lt;&gt;"",I11&lt;&gt;"ND",J11&lt;&gt;"ND"),J11-I11,"-"),"-")</f>
        <v>-</v>
      </c>
      <c r="K12" s="17" t="str">
        <f t="shared" ref="K12" si="5">IFERROR(IF(AND(K11&lt;&gt;"",J11&lt;&gt;"ND",K11&lt;&gt;"ND"),K11-J11,"-"),"-")</f>
        <v>-</v>
      </c>
      <c r="L12" s="17" t="str">
        <f t="shared" ref="L12" si="6">IFERROR(IF(AND(L11&lt;&gt;"",K11&lt;&gt;"ND",L11&lt;&gt;"ND"),L11-K11,"-"),"-")</f>
        <v>-</v>
      </c>
      <c r="M12" s="17" t="str">
        <f t="shared" ref="M12" si="7">IFERROR(IF(AND(M11&lt;&gt;"",L11&lt;&gt;"ND",M11&lt;&gt;"ND"),M11-L11,"-"),"-")</f>
        <v>-</v>
      </c>
      <c r="N12" s="17" t="str">
        <f t="shared" ref="N12" si="8">IFERROR(IF(AND(N11&lt;&gt;"",M11&lt;&gt;"ND",N11&lt;&gt;"ND"),N11-M11,"-"),"-")</f>
        <v>-</v>
      </c>
      <c r="O12" s="17" t="str">
        <f t="shared" ref="O12" si="9">IFERROR(IF(AND(O11&lt;&gt;"",N11&lt;&gt;"ND",O11&lt;&gt;"ND"),O11-N11,"-"),"-")</f>
        <v>-</v>
      </c>
      <c r="P12" s="17" t="str">
        <f t="shared" ref="P12" si="10">IFERROR(IF(AND(P11&lt;&gt;"",O11&lt;&gt;"ND",P11&lt;&gt;"ND"),P11-O11,"-"),"-")</f>
        <v>-</v>
      </c>
      <c r="Q12" s="18" t="str">
        <f t="shared" ref="Q12" si="11">IFERROR(IF(AND(Q11&lt;&gt;"",P11&lt;&gt;"ND",Q11&lt;&gt;"ND"),Q11-P11,"-"),"-")</f>
        <v>-</v>
      </c>
      <c r="R12" s="190"/>
      <c r="T12" s="162"/>
      <c r="U12" s="165"/>
    </row>
    <row r="13" spans="1:21" ht="20.100000000000001" customHeight="1" x14ac:dyDescent="0.2">
      <c r="B13" s="174">
        <v>4</v>
      </c>
      <c r="C13" s="203" t="s">
        <v>3</v>
      </c>
      <c r="D13" s="200"/>
      <c r="E13" s="15" t="s">
        <v>88</v>
      </c>
      <c r="F13" s="5">
        <v>300</v>
      </c>
      <c r="G13" s="6">
        <v>356</v>
      </c>
      <c r="H13" s="6">
        <v>98</v>
      </c>
      <c r="I13" s="6">
        <v>17</v>
      </c>
      <c r="J13" s="6"/>
      <c r="K13" s="6"/>
      <c r="L13" s="6"/>
      <c r="M13" s="6"/>
      <c r="N13" s="6"/>
      <c r="O13" s="6"/>
      <c r="P13" s="6"/>
      <c r="Q13" s="7"/>
      <c r="R13" s="189"/>
      <c r="T13" s="160" t="str">
        <f>PROPER(TEXT(Accueil!C16,"MMMM aaaa"))</f>
        <v>Mars 2023</v>
      </c>
      <c r="U13" s="163" t="s">
        <v>126</v>
      </c>
    </row>
    <row r="14" spans="1:21" ht="20.100000000000001" customHeight="1" thickBot="1" x14ac:dyDescent="0.3">
      <c r="B14" s="175"/>
      <c r="C14" s="204"/>
      <c r="D14" s="201"/>
      <c r="E14" s="16" t="s">
        <v>89</v>
      </c>
      <c r="F14" s="4">
        <v>0</v>
      </c>
      <c r="G14" s="17">
        <f t="shared" si="0"/>
        <v>56</v>
      </c>
      <c r="H14" s="17">
        <f t="shared" si="0"/>
        <v>-258</v>
      </c>
      <c r="I14" s="17">
        <f t="shared" si="0"/>
        <v>-81</v>
      </c>
      <c r="J14" s="17" t="str">
        <f t="shared" si="0"/>
        <v>-</v>
      </c>
      <c r="K14" s="17" t="str">
        <f t="shared" si="0"/>
        <v>-</v>
      </c>
      <c r="L14" s="17" t="str">
        <f t="shared" si="0"/>
        <v>-</v>
      </c>
      <c r="M14" s="17" t="str">
        <f t="shared" si="0"/>
        <v>-</v>
      </c>
      <c r="N14" s="17" t="str">
        <f t="shared" si="0"/>
        <v>-</v>
      </c>
      <c r="O14" s="17" t="str">
        <f t="shared" si="0"/>
        <v>-</v>
      </c>
      <c r="P14" s="17" t="str">
        <f t="shared" si="0"/>
        <v>-</v>
      </c>
      <c r="Q14" s="18" t="str">
        <f t="shared" si="0"/>
        <v>-</v>
      </c>
      <c r="R14" s="190"/>
      <c r="T14" s="161"/>
      <c r="U14" s="164"/>
    </row>
    <row r="15" spans="1:21" ht="20.100000000000001" customHeight="1" x14ac:dyDescent="0.2">
      <c r="B15" s="174">
        <v>5</v>
      </c>
      <c r="C15" s="203" t="s">
        <v>4</v>
      </c>
      <c r="D15" s="200"/>
      <c r="E15" s="15" t="s">
        <v>88</v>
      </c>
      <c r="F15" s="5">
        <v>0</v>
      </c>
      <c r="G15" s="6">
        <v>47</v>
      </c>
      <c r="H15" s="6">
        <v>0</v>
      </c>
      <c r="I15" s="6">
        <v>1</v>
      </c>
      <c r="J15" s="6"/>
      <c r="K15" s="6"/>
      <c r="L15" s="6"/>
      <c r="M15" s="6"/>
      <c r="N15" s="6"/>
      <c r="O15" s="6"/>
      <c r="P15" s="6"/>
      <c r="Q15" s="7"/>
      <c r="R15" s="189"/>
      <c r="T15" s="162"/>
      <c r="U15" s="165"/>
    </row>
    <row r="16" spans="1:21" ht="20.100000000000001" customHeight="1" thickBot="1" x14ac:dyDescent="0.3">
      <c r="B16" s="175"/>
      <c r="C16" s="204"/>
      <c r="D16" s="201"/>
      <c r="E16" s="16" t="s">
        <v>89</v>
      </c>
      <c r="F16" s="4">
        <v>0</v>
      </c>
      <c r="G16" s="17">
        <f t="shared" si="0"/>
        <v>47</v>
      </c>
      <c r="H16" s="17">
        <f t="shared" si="0"/>
        <v>-47</v>
      </c>
      <c r="I16" s="17">
        <f t="shared" si="0"/>
        <v>1</v>
      </c>
      <c r="J16" s="17" t="str">
        <f t="shared" si="0"/>
        <v>-</v>
      </c>
      <c r="K16" s="17" t="str">
        <f t="shared" si="0"/>
        <v>-</v>
      </c>
      <c r="L16" s="17" t="str">
        <f t="shared" si="0"/>
        <v>-</v>
      </c>
      <c r="M16" s="17" t="str">
        <f t="shared" si="0"/>
        <v>-</v>
      </c>
      <c r="N16" s="17" t="str">
        <f t="shared" si="0"/>
        <v>-</v>
      </c>
      <c r="O16" s="17" t="str">
        <f t="shared" si="0"/>
        <v>-</v>
      </c>
      <c r="P16" s="17" t="str">
        <f t="shared" si="0"/>
        <v>-</v>
      </c>
      <c r="Q16" s="18" t="str">
        <f t="shared" si="0"/>
        <v>-</v>
      </c>
      <c r="R16" s="190"/>
      <c r="T16" s="160" t="str">
        <f>PROPER(TEXT(Accueil!C17,"MMMM aaaa"))</f>
        <v>Avril 2023</v>
      </c>
      <c r="U16" s="163" t="s">
        <v>126</v>
      </c>
    </row>
    <row r="17" spans="2:21" ht="20.100000000000001" customHeight="1" x14ac:dyDescent="0.2">
      <c r="B17" s="174">
        <v>6</v>
      </c>
      <c r="C17" s="203" t="s">
        <v>16</v>
      </c>
      <c r="D17" s="200"/>
      <c r="E17" s="15" t="s">
        <v>88</v>
      </c>
      <c r="F17" s="5">
        <v>33</v>
      </c>
      <c r="G17" s="6">
        <v>45</v>
      </c>
      <c r="H17" s="6">
        <v>27</v>
      </c>
      <c r="I17" s="6">
        <v>0</v>
      </c>
      <c r="J17" s="6"/>
      <c r="K17" s="6"/>
      <c r="L17" s="6"/>
      <c r="M17" s="6"/>
      <c r="N17" s="6"/>
      <c r="O17" s="6"/>
      <c r="P17" s="6"/>
      <c r="Q17" s="7"/>
      <c r="R17" s="189"/>
      <c r="T17" s="161"/>
      <c r="U17" s="164"/>
    </row>
    <row r="18" spans="2:21" ht="20.100000000000001" customHeight="1" thickBot="1" x14ac:dyDescent="0.3">
      <c r="B18" s="175"/>
      <c r="C18" s="204"/>
      <c r="D18" s="201"/>
      <c r="E18" s="16" t="s">
        <v>89</v>
      </c>
      <c r="F18" s="4">
        <v>0</v>
      </c>
      <c r="G18" s="17">
        <f t="shared" si="0"/>
        <v>12</v>
      </c>
      <c r="H18" s="17">
        <f t="shared" si="0"/>
        <v>-18</v>
      </c>
      <c r="I18" s="17">
        <f t="shared" si="0"/>
        <v>-27</v>
      </c>
      <c r="J18" s="17" t="str">
        <f t="shared" si="0"/>
        <v>-</v>
      </c>
      <c r="K18" s="17" t="str">
        <f t="shared" si="0"/>
        <v>-</v>
      </c>
      <c r="L18" s="17" t="str">
        <f t="shared" si="0"/>
        <v>-</v>
      </c>
      <c r="M18" s="17" t="str">
        <f t="shared" si="0"/>
        <v>-</v>
      </c>
      <c r="N18" s="17" t="str">
        <f t="shared" si="0"/>
        <v>-</v>
      </c>
      <c r="O18" s="17" t="str">
        <f t="shared" si="0"/>
        <v>-</v>
      </c>
      <c r="P18" s="17" t="str">
        <f t="shared" si="0"/>
        <v>-</v>
      </c>
      <c r="Q18" s="18" t="str">
        <f t="shared" si="0"/>
        <v>-</v>
      </c>
      <c r="R18" s="190"/>
      <c r="T18" s="162"/>
      <c r="U18" s="165"/>
    </row>
    <row r="19" spans="2:21" ht="20.100000000000001" customHeight="1" x14ac:dyDescent="0.2">
      <c r="B19" s="174">
        <v>7</v>
      </c>
      <c r="C19" s="203" t="s">
        <v>109</v>
      </c>
      <c r="D19" s="200"/>
      <c r="E19" s="15" t="s">
        <v>88</v>
      </c>
      <c r="F19" s="5">
        <v>23</v>
      </c>
      <c r="G19" s="6">
        <v>10</v>
      </c>
      <c r="H19" s="6">
        <v>4</v>
      </c>
      <c r="I19" s="6">
        <v>0</v>
      </c>
      <c r="J19" s="6"/>
      <c r="K19" s="6"/>
      <c r="L19" s="6"/>
      <c r="M19" s="6"/>
      <c r="N19" s="6"/>
      <c r="O19" s="6"/>
      <c r="P19" s="6"/>
      <c r="Q19" s="7"/>
      <c r="R19" s="189"/>
      <c r="T19" s="160" t="str">
        <f>PROPER(TEXT(Accueil!C18,"MMMM aaaa"))</f>
        <v>Mai 2023</v>
      </c>
      <c r="U19" s="163" t="s">
        <v>126</v>
      </c>
    </row>
    <row r="20" spans="2:21" ht="20.100000000000001" customHeight="1" thickBot="1" x14ac:dyDescent="0.3">
      <c r="B20" s="175"/>
      <c r="C20" s="204"/>
      <c r="D20" s="201"/>
      <c r="E20" s="16" t="s">
        <v>89</v>
      </c>
      <c r="F20" s="4">
        <v>0</v>
      </c>
      <c r="G20" s="17">
        <f t="shared" si="0"/>
        <v>-13</v>
      </c>
      <c r="H20" s="17">
        <f t="shared" si="0"/>
        <v>-6</v>
      </c>
      <c r="I20" s="17">
        <f t="shared" si="0"/>
        <v>-4</v>
      </c>
      <c r="J20" s="17" t="str">
        <f t="shared" si="0"/>
        <v>-</v>
      </c>
      <c r="K20" s="17" t="str">
        <f t="shared" si="0"/>
        <v>-</v>
      </c>
      <c r="L20" s="17" t="str">
        <f t="shared" si="0"/>
        <v>-</v>
      </c>
      <c r="M20" s="17" t="str">
        <f t="shared" si="0"/>
        <v>-</v>
      </c>
      <c r="N20" s="17" t="str">
        <f t="shared" si="0"/>
        <v>-</v>
      </c>
      <c r="O20" s="17" t="str">
        <f t="shared" si="0"/>
        <v>-</v>
      </c>
      <c r="P20" s="17" t="str">
        <f t="shared" si="0"/>
        <v>-</v>
      </c>
      <c r="Q20" s="18" t="str">
        <f t="shared" si="0"/>
        <v>-</v>
      </c>
      <c r="R20" s="190"/>
      <c r="T20" s="161"/>
      <c r="U20" s="164"/>
    </row>
    <row r="21" spans="2:21" ht="20.100000000000001" customHeight="1" x14ac:dyDescent="0.2">
      <c r="B21" s="174">
        <v>8</v>
      </c>
      <c r="C21" s="203" t="s">
        <v>5</v>
      </c>
      <c r="D21" s="200"/>
      <c r="E21" s="15" t="s">
        <v>88</v>
      </c>
      <c r="F21" s="5">
        <v>1</v>
      </c>
      <c r="G21" s="6">
        <v>2</v>
      </c>
      <c r="H21" s="6">
        <v>0</v>
      </c>
      <c r="I21" s="6">
        <v>0</v>
      </c>
      <c r="J21" s="6"/>
      <c r="K21" s="6"/>
      <c r="L21" s="6"/>
      <c r="M21" s="6"/>
      <c r="N21" s="6"/>
      <c r="O21" s="6"/>
      <c r="P21" s="6"/>
      <c r="Q21" s="7"/>
      <c r="R21" s="189"/>
      <c r="T21" s="162"/>
      <c r="U21" s="165"/>
    </row>
    <row r="22" spans="2:21" ht="20.100000000000001" customHeight="1" thickBot="1" x14ac:dyDescent="0.3">
      <c r="B22" s="175"/>
      <c r="C22" s="204"/>
      <c r="D22" s="201"/>
      <c r="E22" s="16" t="s">
        <v>89</v>
      </c>
      <c r="F22" s="4">
        <v>0</v>
      </c>
      <c r="G22" s="17">
        <f t="shared" si="0"/>
        <v>1</v>
      </c>
      <c r="H22" s="17">
        <f t="shared" si="0"/>
        <v>-2</v>
      </c>
      <c r="I22" s="17">
        <f t="shared" si="0"/>
        <v>0</v>
      </c>
      <c r="J22" s="17" t="str">
        <f t="shared" si="0"/>
        <v>-</v>
      </c>
      <c r="K22" s="17" t="str">
        <f t="shared" si="0"/>
        <v>-</v>
      </c>
      <c r="L22" s="17" t="str">
        <f t="shared" si="0"/>
        <v>-</v>
      </c>
      <c r="M22" s="17" t="str">
        <f t="shared" si="0"/>
        <v>-</v>
      </c>
      <c r="N22" s="17" t="str">
        <f t="shared" si="0"/>
        <v>-</v>
      </c>
      <c r="O22" s="17" t="str">
        <f t="shared" si="0"/>
        <v>-</v>
      </c>
      <c r="P22" s="17" t="str">
        <f t="shared" si="0"/>
        <v>-</v>
      </c>
      <c r="Q22" s="18" t="str">
        <f t="shared" si="0"/>
        <v>-</v>
      </c>
      <c r="R22" s="190"/>
      <c r="T22" s="160" t="str">
        <f>PROPER(TEXT(Accueil!C19,"MMMM aaaa"))</f>
        <v>Juin 2023</v>
      </c>
      <c r="U22" s="163" t="s">
        <v>126</v>
      </c>
    </row>
    <row r="23" spans="2:21" ht="20.100000000000001" customHeight="1" x14ac:dyDescent="0.2">
      <c r="B23" s="174">
        <v>9</v>
      </c>
      <c r="C23" s="203" t="s">
        <v>1</v>
      </c>
      <c r="D23" s="200"/>
      <c r="E23" s="15" t="s">
        <v>88</v>
      </c>
      <c r="F23" s="38">
        <v>5.0000000000000001E-3</v>
      </c>
      <c r="G23" s="31">
        <v>4.0000000000000002E-4</v>
      </c>
      <c r="H23" s="31">
        <v>6.9999999999999999E-4</v>
      </c>
      <c r="I23" s="31">
        <v>1.4E-2</v>
      </c>
      <c r="J23" s="31"/>
      <c r="K23" s="31"/>
      <c r="L23" s="31"/>
      <c r="M23" s="31"/>
      <c r="N23" s="31"/>
      <c r="O23" s="31"/>
      <c r="P23" s="31"/>
      <c r="Q23" s="39"/>
      <c r="R23" s="189"/>
      <c r="T23" s="161"/>
      <c r="U23" s="164"/>
    </row>
    <row r="24" spans="2:21" ht="20.100000000000001" customHeight="1" thickBot="1" x14ac:dyDescent="0.3">
      <c r="B24" s="175"/>
      <c r="C24" s="204"/>
      <c r="D24" s="201"/>
      <c r="E24" s="16" t="s">
        <v>89</v>
      </c>
      <c r="F24" s="8">
        <v>0</v>
      </c>
      <c r="G24" s="9">
        <f>IFERROR(IF(AND(G23&lt;&gt;"",F23&lt;&gt;"ND",G23&lt;&gt;"ND"),(G23-F23)*100,"-"),"-")</f>
        <v>-0.45999999999999996</v>
      </c>
      <c r="H24" s="9">
        <f t="shared" ref="H24:Q24" si="12">IFERROR(IF(AND(H23&lt;&gt;"",G23&lt;&gt;"ND",H23&lt;&gt;"ND"),(H23-G23)*100,"-"),"-")</f>
        <v>0.03</v>
      </c>
      <c r="I24" s="9">
        <f t="shared" si="12"/>
        <v>1.33</v>
      </c>
      <c r="J24" s="9" t="str">
        <f t="shared" si="12"/>
        <v>-</v>
      </c>
      <c r="K24" s="9" t="str">
        <f t="shared" si="12"/>
        <v>-</v>
      </c>
      <c r="L24" s="9" t="str">
        <f t="shared" si="12"/>
        <v>-</v>
      </c>
      <c r="M24" s="9" t="str">
        <f t="shared" si="12"/>
        <v>-</v>
      </c>
      <c r="N24" s="9" t="str">
        <f t="shared" si="12"/>
        <v>-</v>
      </c>
      <c r="O24" s="9" t="str">
        <f t="shared" si="12"/>
        <v>-</v>
      </c>
      <c r="P24" s="9" t="str">
        <f t="shared" si="12"/>
        <v>-</v>
      </c>
      <c r="Q24" s="9" t="str">
        <f t="shared" si="12"/>
        <v>-</v>
      </c>
      <c r="R24" s="190"/>
      <c r="T24" s="162"/>
      <c r="U24" s="165"/>
    </row>
    <row r="25" spans="2:21" ht="20.100000000000001" customHeight="1" x14ac:dyDescent="0.2">
      <c r="B25" s="174">
        <v>10</v>
      </c>
      <c r="C25" s="203" t="s">
        <v>110</v>
      </c>
      <c r="D25" s="200"/>
      <c r="E25" s="15" t="s">
        <v>88</v>
      </c>
      <c r="F25" s="5">
        <v>3</v>
      </c>
      <c r="G25" s="6">
        <v>34</v>
      </c>
      <c r="H25" s="6">
        <v>0</v>
      </c>
      <c r="I25" s="6">
        <v>0</v>
      </c>
      <c r="J25" s="6"/>
      <c r="K25" s="6"/>
      <c r="L25" s="6"/>
      <c r="M25" s="6"/>
      <c r="N25" s="6"/>
      <c r="O25" s="6"/>
      <c r="P25" s="6"/>
      <c r="Q25" s="7"/>
      <c r="R25" s="189"/>
      <c r="T25" s="160" t="str">
        <f>PROPER(TEXT(Accueil!C20,"MMMM aaaa"))</f>
        <v>Juillet 2023</v>
      </c>
      <c r="U25" s="163" t="s">
        <v>126</v>
      </c>
    </row>
    <row r="26" spans="2:21" ht="20.100000000000001" customHeight="1" thickBot="1" x14ac:dyDescent="0.3">
      <c r="B26" s="175"/>
      <c r="C26" s="204"/>
      <c r="D26" s="201"/>
      <c r="E26" s="16" t="s">
        <v>89</v>
      </c>
      <c r="F26" s="4">
        <v>0</v>
      </c>
      <c r="G26" s="17">
        <f t="shared" ref="G26:Q26" si="13">IFERROR(IF(AND(G25&lt;&gt;"",F25&lt;&gt;"ND",G25&lt;&gt;"ND"),G25-F25,"-"),"-")</f>
        <v>31</v>
      </c>
      <c r="H26" s="17">
        <f t="shared" si="13"/>
        <v>-34</v>
      </c>
      <c r="I26" s="17">
        <f t="shared" si="13"/>
        <v>0</v>
      </c>
      <c r="J26" s="17" t="str">
        <f t="shared" si="13"/>
        <v>-</v>
      </c>
      <c r="K26" s="17" t="str">
        <f t="shared" si="13"/>
        <v>-</v>
      </c>
      <c r="L26" s="17" t="str">
        <f t="shared" si="13"/>
        <v>-</v>
      </c>
      <c r="M26" s="17" t="str">
        <f t="shared" si="13"/>
        <v>-</v>
      </c>
      <c r="N26" s="17" t="str">
        <f t="shared" si="13"/>
        <v>-</v>
      </c>
      <c r="O26" s="17" t="str">
        <f t="shared" si="13"/>
        <v>-</v>
      </c>
      <c r="P26" s="17" t="str">
        <f t="shared" si="13"/>
        <v>-</v>
      </c>
      <c r="Q26" s="18" t="str">
        <f t="shared" si="13"/>
        <v>-</v>
      </c>
      <c r="R26" s="190"/>
      <c r="T26" s="161"/>
      <c r="U26" s="164"/>
    </row>
    <row r="27" spans="2:21" ht="20.100000000000001" customHeight="1" x14ac:dyDescent="0.25">
      <c r="C27" s="245"/>
      <c r="D27" s="245"/>
      <c r="E27" s="246"/>
      <c r="G27" s="247"/>
      <c r="T27" s="162"/>
      <c r="U27" s="165"/>
    </row>
    <row r="28" spans="2:21" ht="20.100000000000001" customHeight="1" x14ac:dyDescent="0.25">
      <c r="T28" s="160" t="str">
        <f>PROPER(TEXT(Accueil!C21,"MMMM aaaa"))</f>
        <v>Août 2023</v>
      </c>
      <c r="U28" s="163" t="s">
        <v>126</v>
      </c>
    </row>
    <row r="29" spans="2:21" ht="20.100000000000001" customHeight="1" x14ac:dyDescent="0.25">
      <c r="E29" s="242"/>
      <c r="T29" s="161"/>
      <c r="U29" s="164"/>
    </row>
    <row r="30" spans="2:21" ht="20.100000000000001" customHeight="1" x14ac:dyDescent="0.25">
      <c r="E30" s="242"/>
      <c r="T30" s="162"/>
      <c r="U30" s="165"/>
    </row>
    <row r="31" spans="2:21" ht="20.100000000000001" customHeight="1" x14ac:dyDescent="0.25">
      <c r="E31" s="242"/>
      <c r="T31" s="160" t="str">
        <f>PROPER(TEXT(Accueil!C22,"MMMM aaaa"))</f>
        <v>Septembre 2023</v>
      </c>
      <c r="U31" s="163" t="s">
        <v>126</v>
      </c>
    </row>
    <row r="32" spans="2:21" ht="20.100000000000001" customHeight="1" x14ac:dyDescent="0.25">
      <c r="E32" s="242"/>
      <c r="T32" s="161"/>
      <c r="U32" s="164"/>
    </row>
    <row r="33" spans="5:21" ht="20.100000000000001" customHeight="1" x14ac:dyDescent="0.25">
      <c r="E33" s="242"/>
      <c r="T33" s="162"/>
      <c r="U33" s="165"/>
    </row>
    <row r="34" spans="5:21" ht="20.100000000000001" customHeight="1" x14ac:dyDescent="0.25">
      <c r="E34" s="242"/>
      <c r="T34" s="160" t="str">
        <f>PROPER(TEXT(Accueil!C23,"MMMM aaaa"))</f>
        <v>Octobre 2023</v>
      </c>
      <c r="U34" s="163" t="s">
        <v>126</v>
      </c>
    </row>
    <row r="35" spans="5:21" ht="20.100000000000001" customHeight="1" x14ac:dyDescent="0.25">
      <c r="E35" s="242"/>
      <c r="T35" s="161"/>
      <c r="U35" s="164"/>
    </row>
    <row r="36" spans="5:21" ht="20.100000000000001" customHeight="1" x14ac:dyDescent="0.25">
      <c r="E36" s="242"/>
      <c r="T36" s="162"/>
      <c r="U36" s="165"/>
    </row>
    <row r="37" spans="5:21" ht="20.100000000000001" customHeight="1" x14ac:dyDescent="0.25">
      <c r="E37" s="242"/>
      <c r="T37" s="160" t="str">
        <f>PROPER(TEXT(Accueil!C24,"MMMM aaaa"))</f>
        <v>Novembre 2023</v>
      </c>
      <c r="U37" s="163" t="s">
        <v>126</v>
      </c>
    </row>
    <row r="38" spans="5:21" ht="20.100000000000001" customHeight="1" x14ac:dyDescent="0.25">
      <c r="E38" s="242"/>
      <c r="T38" s="161"/>
      <c r="U38" s="164"/>
    </row>
    <row r="39" spans="5:21" ht="20.100000000000001" customHeight="1" x14ac:dyDescent="0.25">
      <c r="E39" s="242"/>
      <c r="T39" s="162"/>
      <c r="U39" s="165"/>
    </row>
    <row r="40" spans="5:21" ht="20.100000000000001" customHeight="1" x14ac:dyDescent="0.25">
      <c r="E40" s="242"/>
      <c r="T40" s="185" t="str">
        <f>PROPER(TEXT(Accueil!C25,"MMMM aaaa"))</f>
        <v>Décembre 2023</v>
      </c>
      <c r="U40" s="163" t="s">
        <v>126</v>
      </c>
    </row>
    <row r="41" spans="5:21" ht="20.100000000000001" customHeight="1" x14ac:dyDescent="0.25">
      <c r="E41" s="242"/>
      <c r="T41" s="185"/>
      <c r="U41" s="164"/>
    </row>
    <row r="42" spans="5:21" ht="20.100000000000001" customHeight="1" thickBot="1" x14ac:dyDescent="0.3">
      <c r="E42" s="242"/>
      <c r="T42" s="186"/>
      <c r="U42" s="165"/>
    </row>
    <row r="43" spans="5:21" ht="20.100000000000001" customHeight="1" x14ac:dyDescent="0.25">
      <c r="E43" s="242"/>
    </row>
    <row r="44" spans="5:21" ht="20.100000000000001" customHeight="1" x14ac:dyDescent="0.25">
      <c r="E44" s="242"/>
    </row>
    <row r="45" spans="5:21" ht="20.100000000000001" customHeight="1" x14ac:dyDescent="0.25">
      <c r="E45" s="242"/>
    </row>
    <row r="46" spans="5:21" s="243" customFormat="1" ht="20.100000000000001" customHeight="1" x14ac:dyDescent="0.25"/>
    <row r="47" spans="5:21" s="243" customFormat="1" ht="20.100000000000001" customHeight="1" x14ac:dyDescent="0.25"/>
    <row r="48" spans="5:21" s="243" customFormat="1" ht="20.100000000000001" customHeight="1" x14ac:dyDescent="0.25"/>
    <row r="49" s="243" customFormat="1" ht="20.100000000000001" customHeight="1" x14ac:dyDescent="0.25"/>
    <row r="50" s="243" customFormat="1" ht="20.100000000000001" customHeight="1" x14ac:dyDescent="0.25"/>
    <row r="51" s="243" customFormat="1" ht="20.100000000000001" customHeight="1" x14ac:dyDescent="0.25"/>
    <row r="52" s="243" customFormat="1" ht="20.100000000000001" customHeight="1" x14ac:dyDescent="0.25"/>
    <row r="53" s="243" customFormat="1" ht="20.100000000000001" customHeight="1" x14ac:dyDescent="0.25"/>
    <row r="54" s="243" customFormat="1" ht="20.100000000000001" customHeight="1" x14ac:dyDescent="0.25"/>
    <row r="55" s="243" customFormat="1" ht="20.100000000000001" customHeight="1" x14ac:dyDescent="0.25"/>
    <row r="56" s="243" customFormat="1" ht="20.100000000000001" customHeight="1" x14ac:dyDescent="0.25"/>
    <row r="57" s="243" customFormat="1" ht="20.100000000000001" customHeight="1" x14ac:dyDescent="0.25"/>
    <row r="58" s="243" customFormat="1" ht="20.100000000000001" customHeight="1" x14ac:dyDescent="0.25"/>
    <row r="59" s="243" customFormat="1" ht="20.100000000000001" customHeight="1" x14ac:dyDescent="0.25"/>
    <row r="60" s="243" customFormat="1" ht="20.100000000000001" customHeight="1" x14ac:dyDescent="0.25"/>
    <row r="61" s="243" customFormat="1" ht="20.100000000000001" customHeight="1" x14ac:dyDescent="0.25"/>
    <row r="62" s="243" customFormat="1" ht="20.100000000000001" customHeight="1" x14ac:dyDescent="0.25"/>
    <row r="63" s="243" customFormat="1" ht="20.100000000000001" customHeight="1" x14ac:dyDescent="0.25"/>
    <row r="64" s="243" customFormat="1" ht="20.100000000000001" customHeight="1" x14ac:dyDescent="0.25"/>
    <row r="65" spans="5:5" s="243" customFormat="1" ht="20.100000000000001" customHeight="1" x14ac:dyDescent="0.25"/>
    <row r="66" spans="5:5" s="243" customFormat="1" ht="20.100000000000001" customHeight="1" x14ac:dyDescent="0.25"/>
    <row r="67" spans="5:5" s="243" customFormat="1" ht="20.100000000000001" customHeight="1" x14ac:dyDescent="0.25"/>
    <row r="68" spans="5:5" s="243" customFormat="1" ht="20.100000000000001" customHeight="1" x14ac:dyDescent="0.25"/>
    <row r="69" spans="5:5" s="243" customFormat="1" ht="20.100000000000001" customHeight="1" x14ac:dyDescent="0.25"/>
    <row r="70" spans="5:5" s="243" customFormat="1" ht="20.100000000000001" customHeight="1" x14ac:dyDescent="0.25"/>
    <row r="71" spans="5:5" s="243" customFormat="1" ht="20.100000000000001" customHeight="1" x14ac:dyDescent="0.25"/>
    <row r="72" spans="5:5" s="243" customFormat="1" ht="20.100000000000001" customHeight="1" x14ac:dyDescent="0.25"/>
    <row r="73" spans="5:5" s="243" customFormat="1" ht="20.100000000000001" customHeight="1" x14ac:dyDescent="0.25"/>
    <row r="74" spans="5:5" s="243" customFormat="1" ht="20.100000000000001" customHeight="1" x14ac:dyDescent="0.25"/>
    <row r="75" spans="5:5" s="243" customFormat="1" ht="20.100000000000001" customHeight="1" x14ac:dyDescent="0.25"/>
    <row r="76" spans="5:5" s="243" customFormat="1" ht="20.100000000000001" customHeight="1" x14ac:dyDescent="0.25"/>
    <row r="77" spans="5:5" s="243" customFormat="1" ht="15.75" x14ac:dyDescent="0.25">
      <c r="E77" s="244"/>
    </row>
    <row r="78" spans="5:5" s="243" customFormat="1" ht="15.75" x14ac:dyDescent="0.25">
      <c r="E78" s="244"/>
    </row>
    <row r="79" spans="5:5" s="243" customFormat="1" ht="15.75" x14ac:dyDescent="0.25">
      <c r="E79" s="244"/>
    </row>
    <row r="80" spans="5:5" s="243" customFormat="1" ht="15.75" x14ac:dyDescent="0.25">
      <c r="E80" s="244"/>
    </row>
    <row r="81" spans="5:5" s="243" customFormat="1" ht="15.75" x14ac:dyDescent="0.25">
      <c r="E81" s="244"/>
    </row>
    <row r="82" spans="5:5" s="243" customFormat="1" ht="15.75" x14ac:dyDescent="0.25">
      <c r="E82" s="244"/>
    </row>
    <row r="83" spans="5:5" s="243" customFormat="1" ht="15.75" x14ac:dyDescent="0.25">
      <c r="E83" s="244"/>
    </row>
    <row r="84" spans="5:5" s="243" customFormat="1" ht="15.75" x14ac:dyDescent="0.25">
      <c r="E84" s="244"/>
    </row>
    <row r="85" spans="5:5" s="243" customFormat="1" ht="15.75" x14ac:dyDescent="0.25">
      <c r="E85" s="244"/>
    </row>
    <row r="86" spans="5:5" s="243" customFormat="1" ht="15.75" x14ac:dyDescent="0.25">
      <c r="E86" s="244"/>
    </row>
    <row r="87" spans="5:5" s="243" customFormat="1" ht="15.75" x14ac:dyDescent="0.25">
      <c r="E87" s="244"/>
    </row>
    <row r="88" spans="5:5" s="243" customFormat="1" ht="15.75" x14ac:dyDescent="0.25">
      <c r="E88" s="244"/>
    </row>
    <row r="89" spans="5:5" s="243" customFormat="1" ht="15.75" x14ac:dyDescent="0.25">
      <c r="E89" s="244"/>
    </row>
    <row r="90" spans="5:5" s="243" customFormat="1" ht="15.75" x14ac:dyDescent="0.25">
      <c r="E90" s="244"/>
    </row>
    <row r="91" spans="5:5" s="243" customFormat="1" ht="15.75" x14ac:dyDescent="0.25">
      <c r="E91" s="244"/>
    </row>
    <row r="92" spans="5:5" s="243" customFormat="1" ht="15.75" x14ac:dyDescent="0.25">
      <c r="E92" s="244"/>
    </row>
    <row r="93" spans="5:5" s="243" customFormat="1" ht="15.75" x14ac:dyDescent="0.25">
      <c r="E93" s="244"/>
    </row>
    <row r="94" spans="5:5" s="243" customFormat="1" ht="15.75" x14ac:dyDescent="0.25">
      <c r="E94" s="244"/>
    </row>
    <row r="95" spans="5:5" s="243" customFormat="1" ht="15.75" x14ac:dyDescent="0.25">
      <c r="E95" s="244"/>
    </row>
    <row r="96" spans="5:5" s="243" customFormat="1" ht="15.75" x14ac:dyDescent="0.25">
      <c r="E96" s="244"/>
    </row>
    <row r="97" spans="5:5" s="243" customFormat="1" ht="15.75" x14ac:dyDescent="0.25">
      <c r="E97" s="244"/>
    </row>
    <row r="98" spans="5:5" s="243" customFormat="1" ht="15.75" x14ac:dyDescent="0.25">
      <c r="E98" s="244"/>
    </row>
    <row r="99" spans="5:5" s="243" customFormat="1" ht="15.75" x14ac:dyDescent="0.25">
      <c r="E99" s="244"/>
    </row>
    <row r="100" spans="5:5" s="243" customFormat="1" ht="15.75" x14ac:dyDescent="0.25">
      <c r="E100" s="244"/>
    </row>
    <row r="101" spans="5:5" s="243" customFormat="1" ht="15.75" x14ac:dyDescent="0.25">
      <c r="E101" s="244"/>
    </row>
    <row r="102" spans="5:5" s="243" customFormat="1" ht="15.75" x14ac:dyDescent="0.25">
      <c r="E102" s="244"/>
    </row>
    <row r="103" spans="5:5" s="243" customFormat="1" ht="15.75" x14ac:dyDescent="0.25">
      <c r="E103" s="244"/>
    </row>
    <row r="104" spans="5:5" s="243" customFormat="1" ht="15.75" x14ac:dyDescent="0.25">
      <c r="E104" s="244"/>
    </row>
    <row r="105" spans="5:5" s="243" customFormat="1" ht="15.75" x14ac:dyDescent="0.25">
      <c r="E105" s="244"/>
    </row>
    <row r="106" spans="5:5" s="243" customFormat="1" ht="15.75" x14ac:dyDescent="0.25">
      <c r="E106" s="244"/>
    </row>
    <row r="107" spans="5:5" s="243" customFormat="1" ht="15.75" x14ac:dyDescent="0.25">
      <c r="E107" s="244"/>
    </row>
    <row r="108" spans="5:5" s="243" customFormat="1" ht="15.75" x14ac:dyDescent="0.25">
      <c r="E108" s="244"/>
    </row>
    <row r="109" spans="5:5" s="243" customFormat="1" ht="15.75" x14ac:dyDescent="0.25">
      <c r="E109" s="244"/>
    </row>
    <row r="110" spans="5:5" s="243" customFormat="1" ht="15.75" x14ac:dyDescent="0.25">
      <c r="E110" s="244"/>
    </row>
    <row r="111" spans="5:5" s="243" customFormat="1" ht="15.75" x14ac:dyDescent="0.25">
      <c r="E111" s="244"/>
    </row>
    <row r="112" spans="5:5" s="243" customFormat="1" ht="15.75" x14ac:dyDescent="0.25">
      <c r="E112" s="244"/>
    </row>
    <row r="113" spans="5:5" s="243" customFormat="1" ht="15.75" x14ac:dyDescent="0.25">
      <c r="E113" s="244"/>
    </row>
    <row r="114" spans="5:5" s="243" customFormat="1" ht="15.75" x14ac:dyDescent="0.25">
      <c r="E114" s="244"/>
    </row>
    <row r="115" spans="5:5" s="243" customFormat="1" ht="15.75" x14ac:dyDescent="0.25">
      <c r="E115" s="244"/>
    </row>
    <row r="116" spans="5:5" s="243" customFormat="1" ht="15.75" x14ac:dyDescent="0.25">
      <c r="E116" s="244"/>
    </row>
    <row r="117" spans="5:5" s="243" customFormat="1" ht="15.75" x14ac:dyDescent="0.25">
      <c r="E117" s="244"/>
    </row>
    <row r="118" spans="5:5" s="243" customFormat="1" ht="15.75" x14ac:dyDescent="0.25">
      <c r="E118" s="244"/>
    </row>
    <row r="119" spans="5:5" s="243" customFormat="1" ht="15.75" x14ac:dyDescent="0.25">
      <c r="E119" s="244"/>
    </row>
    <row r="120" spans="5:5" s="243" customFormat="1" ht="15.75" x14ac:dyDescent="0.25">
      <c r="E120" s="244"/>
    </row>
    <row r="121" spans="5:5" s="243" customFormat="1" ht="15.75" x14ac:dyDescent="0.25">
      <c r="E121" s="244"/>
    </row>
    <row r="122" spans="5:5" s="243" customFormat="1" ht="15.75" x14ac:dyDescent="0.25">
      <c r="E122" s="244"/>
    </row>
    <row r="123" spans="5:5" s="243" customFormat="1" ht="15.75" x14ac:dyDescent="0.25">
      <c r="E123" s="244"/>
    </row>
    <row r="124" spans="5:5" s="243" customFormat="1" ht="15.75" x14ac:dyDescent="0.25">
      <c r="E124" s="244"/>
    </row>
    <row r="125" spans="5:5" s="243" customFormat="1" ht="15.75" x14ac:dyDescent="0.25">
      <c r="E125" s="244"/>
    </row>
    <row r="126" spans="5:5" s="243" customFormat="1" ht="15.75" x14ac:dyDescent="0.25">
      <c r="E126" s="244"/>
    </row>
    <row r="127" spans="5:5" s="243" customFormat="1" ht="15.75" x14ac:dyDescent="0.25">
      <c r="E127" s="244"/>
    </row>
    <row r="128" spans="5:5" s="243" customFormat="1" ht="15.75" x14ac:dyDescent="0.25">
      <c r="E128" s="244"/>
    </row>
    <row r="129" spans="5:5" s="243" customFormat="1" ht="15.75" x14ac:dyDescent="0.25">
      <c r="E129" s="244"/>
    </row>
    <row r="130" spans="5:5" s="243" customFormat="1" ht="15.75" x14ac:dyDescent="0.25">
      <c r="E130" s="244"/>
    </row>
    <row r="131" spans="5:5" s="243" customFormat="1" ht="15.75" x14ac:dyDescent="0.25">
      <c r="E131" s="244"/>
    </row>
    <row r="132" spans="5:5" s="243" customFormat="1" ht="15.75" x14ac:dyDescent="0.25">
      <c r="E132" s="244"/>
    </row>
    <row r="133" spans="5:5" s="243" customFormat="1" ht="15.75" x14ac:dyDescent="0.25">
      <c r="E133" s="244"/>
    </row>
    <row r="134" spans="5:5" s="243" customFormat="1" ht="15.75" x14ac:dyDescent="0.25">
      <c r="E134" s="244"/>
    </row>
    <row r="135" spans="5:5" s="243" customFormat="1" ht="15.75" x14ac:dyDescent="0.25">
      <c r="E135" s="244"/>
    </row>
    <row r="136" spans="5:5" s="243" customFormat="1" ht="15.75" x14ac:dyDescent="0.25">
      <c r="E136" s="244"/>
    </row>
    <row r="137" spans="5:5" s="243" customFormat="1" ht="15.75" x14ac:dyDescent="0.25">
      <c r="E137" s="244"/>
    </row>
    <row r="138" spans="5:5" s="243" customFormat="1" ht="15.75" x14ac:dyDescent="0.25">
      <c r="E138" s="244"/>
    </row>
    <row r="139" spans="5:5" s="243" customFormat="1" ht="15.75" x14ac:dyDescent="0.25">
      <c r="E139" s="244"/>
    </row>
    <row r="140" spans="5:5" s="243" customFormat="1" ht="15.75" x14ac:dyDescent="0.25">
      <c r="E140" s="244"/>
    </row>
    <row r="141" spans="5:5" s="243" customFormat="1" ht="15.75" x14ac:dyDescent="0.25">
      <c r="E141" s="244"/>
    </row>
    <row r="142" spans="5:5" s="243" customFormat="1" ht="15.75" x14ac:dyDescent="0.25">
      <c r="E142" s="244"/>
    </row>
    <row r="143" spans="5:5" s="243" customFormat="1" ht="15.75" x14ac:dyDescent="0.25">
      <c r="E143" s="244"/>
    </row>
    <row r="144" spans="5:5" s="243" customFormat="1" ht="15.75" x14ac:dyDescent="0.25">
      <c r="E144" s="244"/>
    </row>
    <row r="145" spans="5:5" s="243" customFormat="1" ht="15.75" x14ac:dyDescent="0.25">
      <c r="E145" s="244"/>
    </row>
    <row r="146" spans="5:5" s="243" customFormat="1" ht="15.75" x14ac:dyDescent="0.25">
      <c r="E146" s="244"/>
    </row>
    <row r="147" spans="5:5" s="243" customFormat="1" ht="15.75" x14ac:dyDescent="0.25">
      <c r="E147" s="244"/>
    </row>
    <row r="148" spans="5:5" s="243" customFormat="1" ht="15.75" x14ac:dyDescent="0.25">
      <c r="E148" s="244"/>
    </row>
    <row r="149" spans="5:5" s="243" customFormat="1" ht="15.75" x14ac:dyDescent="0.25">
      <c r="E149" s="244"/>
    </row>
    <row r="150" spans="5:5" s="243" customFormat="1" ht="15.75" x14ac:dyDescent="0.25">
      <c r="E150" s="244"/>
    </row>
    <row r="151" spans="5:5" s="243" customFormat="1" ht="15.75" x14ac:dyDescent="0.25">
      <c r="E151" s="244"/>
    </row>
    <row r="152" spans="5:5" s="243" customFormat="1" ht="15.75" x14ac:dyDescent="0.25">
      <c r="E152" s="244"/>
    </row>
    <row r="153" spans="5:5" s="243" customFormat="1" ht="15.75" x14ac:dyDescent="0.25">
      <c r="E153" s="244"/>
    </row>
    <row r="154" spans="5:5" s="243" customFormat="1" ht="15.75" x14ac:dyDescent="0.25">
      <c r="E154" s="244"/>
    </row>
    <row r="155" spans="5:5" s="243" customFormat="1" ht="15.75" x14ac:dyDescent="0.25">
      <c r="E155" s="244"/>
    </row>
    <row r="156" spans="5:5" s="243" customFormat="1" ht="15.75" x14ac:dyDescent="0.25">
      <c r="E156" s="244"/>
    </row>
    <row r="157" spans="5:5" s="243" customFormat="1" ht="15.75" x14ac:dyDescent="0.25">
      <c r="E157" s="244"/>
    </row>
    <row r="158" spans="5:5" s="243" customFormat="1" ht="15.75" x14ac:dyDescent="0.25">
      <c r="E158" s="244"/>
    </row>
    <row r="159" spans="5:5" s="243" customFormat="1" ht="15.75" x14ac:dyDescent="0.25">
      <c r="E159" s="244"/>
    </row>
    <row r="160" spans="5:5" s="243" customFormat="1" ht="15.75" x14ac:dyDescent="0.25">
      <c r="E160" s="244"/>
    </row>
    <row r="161" spans="5:5" s="243" customFormat="1" ht="15.75" x14ac:dyDescent="0.25">
      <c r="E161" s="244"/>
    </row>
    <row r="162" spans="5:5" s="243" customFormat="1" ht="15.75" x14ac:dyDescent="0.25">
      <c r="E162" s="244"/>
    </row>
    <row r="163" spans="5:5" s="243" customFormat="1" ht="15.75" x14ac:dyDescent="0.25">
      <c r="E163" s="244"/>
    </row>
    <row r="164" spans="5:5" s="243" customFormat="1" ht="15.75" x14ac:dyDescent="0.25">
      <c r="E164" s="244"/>
    </row>
    <row r="165" spans="5:5" s="243" customFormat="1" ht="15.75" x14ac:dyDescent="0.25">
      <c r="E165" s="244"/>
    </row>
    <row r="166" spans="5:5" s="243" customFormat="1" ht="15.75" x14ac:dyDescent="0.25">
      <c r="E166" s="244"/>
    </row>
    <row r="167" spans="5:5" s="243" customFormat="1" ht="15.75" x14ac:dyDescent="0.25">
      <c r="E167" s="244"/>
    </row>
    <row r="168" spans="5:5" s="243" customFormat="1" ht="15.75" x14ac:dyDescent="0.25">
      <c r="E168" s="244"/>
    </row>
    <row r="169" spans="5:5" s="243" customFormat="1" ht="15.75" x14ac:dyDescent="0.25">
      <c r="E169" s="244"/>
    </row>
    <row r="170" spans="5:5" s="243" customFormat="1" ht="15.75" x14ac:dyDescent="0.25">
      <c r="E170" s="244"/>
    </row>
    <row r="171" spans="5:5" s="243" customFormat="1" ht="15.75" x14ac:dyDescent="0.25">
      <c r="E171" s="244"/>
    </row>
    <row r="172" spans="5:5" s="243" customFormat="1" ht="15.75" x14ac:dyDescent="0.25">
      <c r="E172" s="244"/>
    </row>
    <row r="173" spans="5:5" s="243" customFormat="1" ht="15.75" x14ac:dyDescent="0.25">
      <c r="E173" s="244"/>
    </row>
    <row r="174" spans="5:5" s="243" customFormat="1" ht="15.75" x14ac:dyDescent="0.25">
      <c r="E174" s="244"/>
    </row>
    <row r="175" spans="5:5" s="243" customFormat="1" ht="15.75" x14ac:dyDescent="0.25">
      <c r="E175" s="244"/>
    </row>
    <row r="176" spans="5:5" s="243" customFormat="1" ht="15.75" x14ac:dyDescent="0.25">
      <c r="E176" s="244"/>
    </row>
    <row r="177" spans="5:5" s="243" customFormat="1" ht="15.75" x14ac:dyDescent="0.25">
      <c r="E177" s="244"/>
    </row>
    <row r="178" spans="5:5" s="243" customFormat="1" ht="15.75" x14ac:dyDescent="0.25">
      <c r="E178" s="244"/>
    </row>
    <row r="179" spans="5:5" s="243" customFormat="1" ht="15.75" x14ac:dyDescent="0.25">
      <c r="E179" s="244"/>
    </row>
    <row r="180" spans="5:5" s="243" customFormat="1" ht="15.75" x14ac:dyDescent="0.25">
      <c r="E180" s="244"/>
    </row>
    <row r="181" spans="5:5" s="243" customFormat="1" ht="15.75" x14ac:dyDescent="0.25">
      <c r="E181" s="244"/>
    </row>
    <row r="182" spans="5:5" s="243" customFormat="1" ht="15.75" x14ac:dyDescent="0.25">
      <c r="E182" s="244"/>
    </row>
    <row r="183" spans="5:5" s="243" customFormat="1" ht="15.75" x14ac:dyDescent="0.25">
      <c r="E183" s="244"/>
    </row>
    <row r="184" spans="5:5" s="243" customFormat="1" ht="15.75" x14ac:dyDescent="0.25">
      <c r="E184" s="244"/>
    </row>
    <row r="185" spans="5:5" s="243" customFormat="1" ht="15.75" x14ac:dyDescent="0.25">
      <c r="E185" s="244"/>
    </row>
    <row r="186" spans="5:5" s="243" customFormat="1" ht="15.75" x14ac:dyDescent="0.25">
      <c r="E186" s="244"/>
    </row>
    <row r="187" spans="5:5" s="243" customFormat="1" ht="15.75" x14ac:dyDescent="0.25">
      <c r="E187" s="244"/>
    </row>
    <row r="188" spans="5:5" s="243" customFormat="1" ht="15.75" x14ac:dyDescent="0.25">
      <c r="E188" s="244"/>
    </row>
    <row r="189" spans="5:5" s="243" customFormat="1" ht="15.75" x14ac:dyDescent="0.25">
      <c r="E189" s="244"/>
    </row>
    <row r="190" spans="5:5" s="243" customFormat="1" ht="15.75" x14ac:dyDescent="0.25">
      <c r="E190" s="244"/>
    </row>
    <row r="191" spans="5:5" s="243" customFormat="1" ht="15.75" x14ac:dyDescent="0.25">
      <c r="E191" s="244"/>
    </row>
    <row r="192" spans="5:5" s="243" customFormat="1" ht="15.75" x14ac:dyDescent="0.25">
      <c r="E192" s="244"/>
    </row>
    <row r="193" spans="5:5" s="243" customFormat="1" ht="15.75" x14ac:dyDescent="0.25">
      <c r="E193" s="244"/>
    </row>
    <row r="194" spans="5:5" s="243" customFormat="1" ht="15.75" x14ac:dyDescent="0.25">
      <c r="E194" s="244"/>
    </row>
    <row r="195" spans="5:5" s="243" customFormat="1" ht="15.75" x14ac:dyDescent="0.25">
      <c r="E195" s="244"/>
    </row>
    <row r="196" spans="5:5" s="243" customFormat="1" ht="15.75" x14ac:dyDescent="0.25">
      <c r="E196" s="244"/>
    </row>
    <row r="197" spans="5:5" s="243" customFormat="1" ht="15.75" x14ac:dyDescent="0.25">
      <c r="E197" s="244"/>
    </row>
    <row r="198" spans="5:5" s="243" customFormat="1" ht="15.75" x14ac:dyDescent="0.25">
      <c r="E198" s="244"/>
    </row>
    <row r="199" spans="5:5" s="243" customFormat="1" ht="15.75" x14ac:dyDescent="0.25">
      <c r="E199" s="244"/>
    </row>
    <row r="200" spans="5:5" s="243" customFormat="1" ht="15.75" x14ac:dyDescent="0.25">
      <c r="E200" s="244"/>
    </row>
    <row r="201" spans="5:5" s="243" customFormat="1" ht="15.75" x14ac:dyDescent="0.25">
      <c r="E201" s="244"/>
    </row>
    <row r="202" spans="5:5" s="243" customFormat="1" ht="15.75" x14ac:dyDescent="0.25">
      <c r="E202" s="244"/>
    </row>
    <row r="203" spans="5:5" s="243" customFormat="1" ht="15.75" x14ac:dyDescent="0.25">
      <c r="E203" s="244"/>
    </row>
    <row r="204" spans="5:5" s="243" customFormat="1" ht="15.75" x14ac:dyDescent="0.25">
      <c r="E204" s="244"/>
    </row>
    <row r="205" spans="5:5" s="243" customFormat="1" ht="15.75" x14ac:dyDescent="0.25">
      <c r="E205" s="244"/>
    </row>
    <row r="206" spans="5:5" s="243" customFormat="1" ht="15.75" x14ac:dyDescent="0.25">
      <c r="E206" s="244"/>
    </row>
    <row r="207" spans="5:5" s="243" customFormat="1" ht="15.75" x14ac:dyDescent="0.25">
      <c r="E207" s="244"/>
    </row>
    <row r="208" spans="5:5" s="243" customFormat="1" ht="15.75" x14ac:dyDescent="0.25">
      <c r="E208" s="244"/>
    </row>
    <row r="209" spans="5:5" s="243" customFormat="1" ht="15.75" x14ac:dyDescent="0.25">
      <c r="E209" s="244"/>
    </row>
    <row r="210" spans="5:5" s="243" customFormat="1" ht="15.75" x14ac:dyDescent="0.25">
      <c r="E210" s="244"/>
    </row>
    <row r="211" spans="5:5" s="243" customFormat="1" ht="15.75" x14ac:dyDescent="0.25">
      <c r="E211" s="244"/>
    </row>
    <row r="212" spans="5:5" s="243" customFormat="1" ht="15.75" x14ac:dyDescent="0.25">
      <c r="E212" s="244"/>
    </row>
    <row r="213" spans="5:5" s="243" customFormat="1" ht="15.75" x14ac:dyDescent="0.25">
      <c r="E213" s="244"/>
    </row>
    <row r="214" spans="5:5" s="243" customFormat="1" ht="15.75" x14ac:dyDescent="0.25">
      <c r="E214" s="244"/>
    </row>
    <row r="215" spans="5:5" s="243" customFormat="1" ht="15.75" x14ac:dyDescent="0.25">
      <c r="E215" s="244"/>
    </row>
    <row r="216" spans="5:5" s="243" customFormat="1" ht="15.75" x14ac:dyDescent="0.25">
      <c r="E216" s="244"/>
    </row>
    <row r="217" spans="5:5" s="243" customFormat="1" ht="15.75" x14ac:dyDescent="0.25">
      <c r="E217" s="244"/>
    </row>
    <row r="218" spans="5:5" s="243" customFormat="1" ht="15.75" x14ac:dyDescent="0.25">
      <c r="E218" s="244"/>
    </row>
    <row r="219" spans="5:5" s="243" customFormat="1" ht="15.75" x14ac:dyDescent="0.25">
      <c r="E219" s="244"/>
    </row>
    <row r="220" spans="5:5" s="243" customFormat="1" ht="15.75" x14ac:dyDescent="0.25">
      <c r="E220" s="244"/>
    </row>
    <row r="221" spans="5:5" s="243" customFormat="1" ht="15.75" x14ac:dyDescent="0.25">
      <c r="E221" s="244"/>
    </row>
    <row r="222" spans="5:5" s="243" customFormat="1" ht="15.75" x14ac:dyDescent="0.25">
      <c r="E222" s="244"/>
    </row>
    <row r="223" spans="5:5" s="243" customFormat="1" ht="15.75" x14ac:dyDescent="0.25">
      <c r="E223" s="244"/>
    </row>
    <row r="224" spans="5:5" s="243" customFormat="1" ht="15.75" x14ac:dyDescent="0.25">
      <c r="E224" s="244"/>
    </row>
    <row r="225" spans="5:5" s="243" customFormat="1" ht="15.75" x14ac:dyDescent="0.25">
      <c r="E225" s="244"/>
    </row>
    <row r="226" spans="5:5" s="243" customFormat="1" ht="15.75" x14ac:dyDescent="0.25">
      <c r="E226" s="244"/>
    </row>
    <row r="227" spans="5:5" s="243" customFormat="1" ht="15.75" x14ac:dyDescent="0.25">
      <c r="E227" s="244"/>
    </row>
    <row r="228" spans="5:5" s="243" customFormat="1" ht="15.75" x14ac:dyDescent="0.25">
      <c r="E228" s="244"/>
    </row>
    <row r="229" spans="5:5" s="243" customFormat="1" ht="15.75" x14ac:dyDescent="0.25">
      <c r="E229" s="244"/>
    </row>
    <row r="230" spans="5:5" s="243" customFormat="1" ht="15.75" x14ac:dyDescent="0.25">
      <c r="E230" s="244"/>
    </row>
    <row r="231" spans="5:5" s="243" customFormat="1" ht="15.75" x14ac:dyDescent="0.25">
      <c r="E231" s="244"/>
    </row>
    <row r="232" spans="5:5" s="243" customFormat="1" ht="15.75" x14ac:dyDescent="0.25">
      <c r="E232" s="244"/>
    </row>
    <row r="233" spans="5:5" s="243" customFormat="1" ht="15.75" x14ac:dyDescent="0.25">
      <c r="E233" s="244"/>
    </row>
    <row r="234" spans="5:5" s="243" customFormat="1" ht="15.75" x14ac:dyDescent="0.25">
      <c r="E234" s="244"/>
    </row>
    <row r="235" spans="5:5" s="243" customFormat="1" ht="15.75" x14ac:dyDescent="0.25">
      <c r="E235" s="244"/>
    </row>
    <row r="236" spans="5:5" s="243" customFormat="1" ht="15.75" x14ac:dyDescent="0.25">
      <c r="E236" s="244"/>
    </row>
    <row r="237" spans="5:5" s="243" customFormat="1" ht="15.75" x14ac:dyDescent="0.25">
      <c r="E237" s="244"/>
    </row>
    <row r="238" spans="5:5" s="243" customFormat="1" ht="15.75" x14ac:dyDescent="0.25">
      <c r="E238" s="244"/>
    </row>
    <row r="239" spans="5:5" s="243" customFormat="1" ht="15.75" x14ac:dyDescent="0.25">
      <c r="E239" s="244"/>
    </row>
    <row r="240" spans="5:5" s="243" customFormat="1" ht="15.75" x14ac:dyDescent="0.25">
      <c r="E240" s="244"/>
    </row>
    <row r="241" spans="5:5" s="243" customFormat="1" ht="15.75" x14ac:dyDescent="0.25">
      <c r="E241" s="244"/>
    </row>
    <row r="242" spans="5:5" s="243" customFormat="1" ht="15.75" x14ac:dyDescent="0.25">
      <c r="E242" s="244"/>
    </row>
    <row r="243" spans="5:5" s="243" customFormat="1" ht="15.75" x14ac:dyDescent="0.25">
      <c r="E243" s="244"/>
    </row>
    <row r="244" spans="5:5" s="243" customFormat="1" ht="15.75" x14ac:dyDescent="0.25">
      <c r="E244" s="244"/>
    </row>
    <row r="245" spans="5:5" s="243" customFormat="1" ht="15.75" x14ac:dyDescent="0.25">
      <c r="E245" s="244"/>
    </row>
    <row r="253" spans="5:5" s="243" customFormat="1" ht="15.75" x14ac:dyDescent="0.25">
      <c r="E253" s="244"/>
    </row>
  </sheetData>
  <sheetProtection algorithmName="SHA-512" hashValue="3PZyZopG9rLfazzQzs/kUdz5oKNXAFUzF7qnuKxo1xsN/xXdCuQgBVbYjbFCVTmF1+p6ewTjn1FMGm912peC6A==" saltValue="N9FakCHwdvedlz19ownLBw==" spinCount="100000" sheet="1" objects="1" scenarios="1" selectLockedCells="1"/>
  <mergeCells count="68">
    <mergeCell ref="T37:T39"/>
    <mergeCell ref="U37:U39"/>
    <mergeCell ref="T40:T42"/>
    <mergeCell ref="U40:U42"/>
    <mergeCell ref="A1:E5"/>
    <mergeCell ref="D7:D8"/>
    <mergeCell ref="D9:D10"/>
    <mergeCell ref="D11:D12"/>
    <mergeCell ref="D13:D14"/>
    <mergeCell ref="D15:D16"/>
    <mergeCell ref="D17:D18"/>
    <mergeCell ref="D19:D20"/>
    <mergeCell ref="D21:D22"/>
    <mergeCell ref="D23:D24"/>
    <mergeCell ref="D25:D26"/>
    <mergeCell ref="T4:U5"/>
    <mergeCell ref="T7:T9"/>
    <mergeCell ref="U7:U9"/>
    <mergeCell ref="T10:T12"/>
    <mergeCell ref="U10:U12"/>
    <mergeCell ref="F2:R2"/>
    <mergeCell ref="F4:R4"/>
    <mergeCell ref="B7:B8"/>
    <mergeCell ref="C7:C8"/>
    <mergeCell ref="R7:R8"/>
    <mergeCell ref="B13:B14"/>
    <mergeCell ref="C13:C14"/>
    <mergeCell ref="R13:R14"/>
    <mergeCell ref="B9:B10"/>
    <mergeCell ref="C9:C10"/>
    <mergeCell ref="R9:R10"/>
    <mergeCell ref="B11:B12"/>
    <mergeCell ref="C11:C12"/>
    <mergeCell ref="R11:R12"/>
    <mergeCell ref="B15:B16"/>
    <mergeCell ref="C15:C16"/>
    <mergeCell ref="R15:R16"/>
    <mergeCell ref="B17:B18"/>
    <mergeCell ref="C17:C18"/>
    <mergeCell ref="R17:R18"/>
    <mergeCell ref="B19:B20"/>
    <mergeCell ref="C19:C20"/>
    <mergeCell ref="R19:R20"/>
    <mergeCell ref="B21:B22"/>
    <mergeCell ref="C21:C22"/>
    <mergeCell ref="R21:R22"/>
    <mergeCell ref="B23:B24"/>
    <mergeCell ref="C23:C24"/>
    <mergeCell ref="R23:R24"/>
    <mergeCell ref="B25:B26"/>
    <mergeCell ref="C25:C26"/>
    <mergeCell ref="R25:R26"/>
    <mergeCell ref="T13:T15"/>
    <mergeCell ref="U13:U15"/>
    <mergeCell ref="T16:T18"/>
    <mergeCell ref="U16:U18"/>
    <mergeCell ref="T19:T21"/>
    <mergeCell ref="U19:U21"/>
    <mergeCell ref="T31:T33"/>
    <mergeCell ref="U31:U33"/>
    <mergeCell ref="T34:T36"/>
    <mergeCell ref="U34:U36"/>
    <mergeCell ref="T22:T24"/>
    <mergeCell ref="U22:U24"/>
    <mergeCell ref="T25:T27"/>
    <mergeCell ref="U25:U27"/>
    <mergeCell ref="T28:T30"/>
    <mergeCell ref="U28:U30"/>
  </mergeCells>
  <conditionalFormatting sqref="E8:R26">
    <cfRule type="cellIs" dxfId="27" priority="3" operator="equal">
      <formula>"-"</formula>
    </cfRule>
  </conditionalFormatting>
  <conditionalFormatting sqref="F7:Q7 F9:Q9 F11:Q11 F13:Q13 F15:Q15 F17:Q17 F19:Q19">
    <cfRule type="expression" dxfId="26" priority="27">
      <formula>ISNA(F7)</formula>
    </cfRule>
  </conditionalFormatting>
  <conditionalFormatting sqref="F8:Q8 F10:Q10 F12:Q12 F14:Q14 F16:Q16 F18:Q18 F20:Q20 F22:Q22 F26:Q26">
    <cfRule type="cellIs" dxfId="25" priority="21" operator="greaterThan">
      <formula>0</formula>
    </cfRule>
    <cfRule type="cellIs" dxfId="24" priority="22" operator="equal">
      <formula>0</formula>
    </cfRule>
    <cfRule type="cellIs" dxfId="23" priority="23" operator="lessThan">
      <formula>0</formula>
    </cfRule>
  </conditionalFormatting>
  <conditionalFormatting sqref="F21:Q21">
    <cfRule type="expression" dxfId="22" priority="24">
      <formula>ISNA(F21)</formula>
    </cfRule>
  </conditionalFormatting>
  <conditionalFormatting sqref="F23:Q23">
    <cfRule type="expression" dxfId="21" priority="8">
      <formula>ISNA(F23)</formula>
    </cfRule>
  </conditionalFormatting>
  <conditionalFormatting sqref="F24:Q24">
    <cfRule type="cellIs" dxfId="20" priority="4" operator="greaterThan">
      <formula>0</formula>
    </cfRule>
    <cfRule type="cellIs" dxfId="19" priority="5" operator="equal">
      <formula>0</formula>
    </cfRule>
    <cfRule type="cellIs" dxfId="18" priority="6" operator="lessThan">
      <formula>0</formula>
    </cfRule>
  </conditionalFormatting>
  <conditionalFormatting sqref="F25:Q25">
    <cfRule type="expression" dxfId="17" priority="26">
      <formula>ISNA(F25)</formula>
    </cfRule>
  </conditionalFormatting>
  <conditionalFormatting sqref="F1:R1 F2:F4 A27:R28 A29:A76">
    <cfRule type="cellIs" dxfId="16" priority="20" operator="equal">
      <formula>"-"</formula>
    </cfRule>
  </conditionalFormatting>
  <conditionalFormatting sqref="F5:S6">
    <cfRule type="cellIs" dxfId="15" priority="1" operator="equal">
      <formula>"-"</formula>
    </cfRule>
  </conditionalFormatting>
  <conditionalFormatting sqref="S1:S2 T1:XFD3 R3:S3 V4:XFD42 A8:C8 S8:S42 A9:D9 A10:C10 A11:D11 A12:C12 A13:D13 A14:C14 A15:D15 A16:C16 A17:D17 A18:C18 A19:D19 A20:C20 A21:D21 A22:C22 A23:D23 A24:C24 A25:D25 A26:C26 S43:XFD76 A77:XFD1048576">
    <cfRule type="cellIs" dxfId="14" priority="18" operator="equal">
      <formula>"-"</formula>
    </cfRule>
  </conditionalFormatting>
  <conditionalFormatting sqref="T4 A7:U7 T10:U10 T13:U13 T16:U16 T19:U19 T22:U22 T25:U25 T28:U28 T31:U31 T34:U34 T37:U37 T40:U40">
    <cfRule type="cellIs" dxfId="13" priority="15" operator="equal">
      <formula>"-"</formula>
    </cfRule>
  </conditionalFormatting>
  <printOptions horizontalCentered="1" verticalCentered="1"/>
  <pageMargins left="0.23622047244094491" right="0.23622047244094491" top="0.74803149606299213" bottom="0.74803149606299213" header="0.31496062992125984" footer="0.31496062992125984"/>
  <pageSetup scale="75" orientation="portrait" r:id="rId1"/>
  <headerFooter>
    <oddFooter>&amp;C&amp;D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F3E02-DF7C-4F7A-AB4A-C3BDD29D0D89}">
  <sheetPr codeName="Feuil18">
    <tabColor rgb="FFDDDB4A"/>
    <pageSetUpPr fitToPage="1"/>
  </sheetPr>
  <dimension ref="B1:X83"/>
  <sheetViews>
    <sheetView showGridLines="0" showRowColHeaders="0" zoomScale="85" zoomScaleNormal="85" zoomScaleSheetLayoutView="85" workbookViewId="0">
      <pane ySplit="7" topLeftCell="A8" activePane="bottomLeft" state="frozen"/>
      <selection pane="bottomLeft" activeCell="K6" sqref="K6:L6"/>
    </sheetView>
  </sheetViews>
  <sheetFormatPr baseColWidth="10" defaultRowHeight="24" customHeight="1" x14ac:dyDescent="0.25"/>
  <cols>
    <col min="1" max="1" width="30.7109375" style="88" customWidth="1"/>
    <col min="2" max="2" width="10.5703125" style="88" customWidth="1"/>
    <col min="3" max="3" width="5.7109375" style="88" customWidth="1"/>
    <col min="4" max="5" width="15.7109375" style="88" customWidth="1"/>
    <col min="6" max="6" width="4.7109375" style="88" customWidth="1"/>
    <col min="7" max="8" width="15.7109375" style="88" customWidth="1"/>
    <col min="9" max="9" width="4.7109375" style="88" customWidth="1"/>
    <col min="10" max="11" width="15.7109375" style="88" customWidth="1"/>
    <col min="12" max="12" width="4.7109375" style="88" customWidth="1"/>
    <col min="13" max="14" width="15.7109375" style="88" customWidth="1"/>
    <col min="15" max="15" width="4.7109375" style="88" customWidth="1"/>
    <col min="16" max="17" width="15.7109375" style="88" customWidth="1"/>
    <col min="18" max="18" width="5.7109375" style="88" customWidth="1"/>
    <col min="19" max="16384" width="11.42578125" style="88"/>
  </cols>
  <sheetData>
    <row r="1" spans="2:19" s="105" customFormat="1" ht="15" x14ac:dyDescent="0.25"/>
    <row r="2" spans="2:19" s="105" customFormat="1" ht="15" x14ac:dyDescent="0.25"/>
    <row r="3" spans="2:19" s="83" customFormat="1" ht="18.75" customHeight="1" x14ac:dyDescent="0.25">
      <c r="B3" s="220"/>
      <c r="C3" s="220"/>
      <c r="D3" s="220"/>
      <c r="E3" s="220"/>
      <c r="F3" s="220"/>
      <c r="G3" s="220"/>
      <c r="H3" s="220"/>
      <c r="I3" s="220"/>
      <c r="J3" s="220"/>
      <c r="K3" s="220"/>
      <c r="L3" s="220"/>
      <c r="M3" s="220"/>
      <c r="N3" s="220"/>
      <c r="O3" s="220"/>
      <c r="P3" s="220"/>
      <c r="Q3" s="220"/>
      <c r="R3" s="220"/>
      <c r="S3" s="220"/>
    </row>
    <row r="4" spans="2:19" s="84" customFormat="1" ht="20.25" customHeight="1" x14ac:dyDescent="0.35">
      <c r="B4" s="221"/>
      <c r="C4" s="233" t="s">
        <v>87</v>
      </c>
      <c r="D4" s="233"/>
      <c r="E4" s="233"/>
      <c r="F4" s="233"/>
      <c r="G4" s="233"/>
      <c r="H4" s="233"/>
      <c r="I4" s="233"/>
      <c r="J4" s="233"/>
      <c r="K4" s="233"/>
      <c r="L4" s="233"/>
      <c r="M4" s="233"/>
      <c r="N4" s="233"/>
      <c r="O4" s="233"/>
      <c r="P4" s="233"/>
      <c r="Q4" s="233"/>
      <c r="R4" s="233"/>
      <c r="S4" s="221"/>
    </row>
    <row r="5" spans="2:19" s="85" customFormat="1" ht="35.1" customHeight="1" x14ac:dyDescent="0.25">
      <c r="B5" s="221"/>
      <c r="C5" s="222" t="str">
        <f>IF(Accueil!$C$12="Inscrivez ici le nom de l'organisation pour laquelle les statistiques sont compilées. Le nom sera affiché partout où c'est nécessaire.","Inscrivez le nom de votre organisation dans l'onglet vert Accueil.",Accueil!$C$12)</f>
        <v>Inscrivez le nom de votre organisation dans l'onglet vert Accueil.</v>
      </c>
      <c r="D5" s="222"/>
      <c r="E5" s="222"/>
      <c r="F5" s="222"/>
      <c r="G5" s="222"/>
      <c r="H5" s="222"/>
      <c r="I5" s="222"/>
      <c r="J5" s="222"/>
      <c r="K5" s="222"/>
      <c r="L5" s="222"/>
      <c r="M5" s="222"/>
      <c r="N5" s="222"/>
      <c r="O5" s="222"/>
      <c r="P5" s="222"/>
      <c r="Q5" s="222"/>
      <c r="R5" s="222"/>
      <c r="S5" s="221"/>
    </row>
    <row r="6" spans="2:19" s="83" customFormat="1" ht="21.95" customHeight="1" x14ac:dyDescent="0.25">
      <c r="B6" s="221"/>
      <c r="C6" s="86"/>
      <c r="D6" s="86"/>
      <c r="E6" s="86"/>
      <c r="F6" s="86"/>
      <c r="G6" s="86"/>
      <c r="H6" s="86"/>
      <c r="I6" s="239" t="s">
        <v>146</v>
      </c>
      <c r="J6" s="239"/>
      <c r="K6" s="238" t="s">
        <v>120</v>
      </c>
      <c r="L6" s="238"/>
      <c r="M6" s="86"/>
      <c r="N6" s="86"/>
      <c r="O6" s="86"/>
      <c r="P6" s="86"/>
      <c r="Q6" s="86"/>
      <c r="R6" s="86"/>
      <c r="S6" s="221"/>
    </row>
    <row r="7" spans="2:19" s="83" customFormat="1" ht="9" customHeight="1" x14ac:dyDescent="0.25">
      <c r="B7" s="220"/>
      <c r="C7" s="220"/>
      <c r="D7" s="220"/>
      <c r="E7" s="220"/>
      <c r="F7" s="220"/>
      <c r="G7" s="220"/>
      <c r="H7" s="220"/>
      <c r="I7" s="220"/>
      <c r="J7" s="220"/>
      <c r="K7" s="220"/>
      <c r="L7" s="220"/>
      <c r="M7" s="220"/>
      <c r="N7" s="220"/>
      <c r="O7" s="220"/>
      <c r="P7" s="220"/>
      <c r="Q7" s="220"/>
      <c r="R7" s="220"/>
      <c r="S7" s="220"/>
    </row>
    <row r="8" spans="2:19" ht="39.950000000000003" customHeight="1" x14ac:dyDescent="0.25">
      <c r="B8" s="87"/>
      <c r="C8" s="230"/>
      <c r="D8" s="230"/>
      <c r="E8" s="230"/>
      <c r="F8" s="230"/>
      <c r="G8" s="230"/>
      <c r="H8" s="230"/>
      <c r="I8" s="230"/>
      <c r="J8" s="230"/>
      <c r="K8" s="230"/>
      <c r="L8" s="230"/>
      <c r="M8" s="230"/>
      <c r="N8" s="230"/>
      <c r="O8" s="230"/>
      <c r="P8" s="230"/>
      <c r="Q8" s="230"/>
      <c r="R8" s="230"/>
      <c r="S8" s="87"/>
    </row>
    <row r="9" spans="2:19" ht="39.950000000000003" customHeight="1" x14ac:dyDescent="0.25">
      <c r="B9" s="87"/>
      <c r="C9" s="89" t="s">
        <v>85</v>
      </c>
      <c r="D9" s="234" t="s">
        <v>85</v>
      </c>
      <c r="E9" s="234"/>
      <c r="F9" s="234"/>
      <c r="G9" s="234"/>
      <c r="H9" s="234"/>
      <c r="I9" s="234"/>
      <c r="J9" s="234"/>
      <c r="K9" s="234"/>
      <c r="L9" s="234"/>
      <c r="M9" s="234"/>
      <c r="N9" s="234"/>
      <c r="O9" s="234"/>
      <c r="P9" s="234"/>
      <c r="Q9" s="234"/>
      <c r="R9" s="90" t="s">
        <v>85</v>
      </c>
      <c r="S9" s="87"/>
    </row>
    <row r="10" spans="2:19" ht="24.95" customHeight="1" thickBot="1" x14ac:dyDescent="0.3">
      <c r="B10" s="87"/>
      <c r="C10" s="227" t="s">
        <v>86</v>
      </c>
      <c r="D10" s="228"/>
      <c r="E10" s="228"/>
      <c r="F10" s="228"/>
      <c r="G10" s="228"/>
      <c r="H10" s="228"/>
      <c r="I10" s="228"/>
      <c r="J10" s="228"/>
      <c r="K10" s="228"/>
      <c r="L10" s="228"/>
      <c r="M10" s="228"/>
      <c r="N10" s="228"/>
      <c r="O10" s="228"/>
      <c r="P10" s="228"/>
      <c r="Q10" s="228"/>
      <c r="R10" s="229"/>
      <c r="S10" s="87"/>
    </row>
    <row r="11" spans="2:19" ht="24" customHeight="1" thickBot="1" x14ac:dyDescent="0.3">
      <c r="B11" s="87"/>
      <c r="C11" s="219" t="s">
        <v>86</v>
      </c>
      <c r="D11" s="208" t="s">
        <v>130</v>
      </c>
      <c r="E11" s="208"/>
      <c r="F11" s="207" t="s">
        <v>86</v>
      </c>
      <c r="G11" s="208" t="s">
        <v>133</v>
      </c>
      <c r="H11" s="208"/>
      <c r="I11" s="207" t="s">
        <v>86</v>
      </c>
      <c r="J11" s="208" t="s">
        <v>129</v>
      </c>
      <c r="K11" s="208"/>
      <c r="L11" s="207" t="s">
        <v>86</v>
      </c>
      <c r="M11" s="208" t="s">
        <v>134</v>
      </c>
      <c r="N11" s="208"/>
      <c r="O11" s="207" t="s">
        <v>86</v>
      </c>
      <c r="P11" s="208" t="s">
        <v>144</v>
      </c>
      <c r="Q11" s="208"/>
      <c r="R11" s="209" t="s">
        <v>86</v>
      </c>
      <c r="S11" s="87"/>
    </row>
    <row r="12" spans="2:19" ht="24" customHeight="1" thickBot="1" x14ac:dyDescent="0.3">
      <c r="B12" s="87"/>
      <c r="C12" s="219"/>
      <c r="D12" s="93" t="str">
        <f>IF(Listes!D2=0,"blanc",
IF(Listes!D2=1,IF(Ga!F7&lt;&gt;"",Ga!F7,"-"),
IF(Listes!D2=2,IF(Ga!G7&lt;&gt;"",Ga!G7,"-"),
IF(Listes!D2=3,IF(Ga!H7&lt;&gt;"",Ga!H7,"-"),
IF(Listes!D2=4,IF(Ga!I7&lt;&gt;"",Ga!I7,"-"),
IF(Listes!D2=5,IF(Ga!J7&lt;&gt;"",Ga!J7,"-"),
IF(Listes!D2=6,IF(Ga!K7&lt;&gt;"",Ga!K7,"-"),
IF(Listes!D2=7,IF(Ga!L7&lt;&gt;"",Ga!L7,"-"),
IF(Listes!D2=8,IF(Ga!M7&lt;&gt;"",Ga!M7,"-"),
IF(Listes!D2=9,IF(Ga!N7&lt;&gt;"",Ga!N7,"-"),
IF(Listes!D2=10,IF(Ga!O7&lt;&gt;"",Ga!O7,"-"),
IF(Listes!D2=11,IF(Ga!P7&lt;&gt;"",Ga!P7,"-"),
IF(Listes!D2=12,IF(Ga!Q7&lt;&gt;"",Ga!Q7,"-"),"-")
)
)
)
)
)
)
)
)
)
)
)
)</f>
        <v>blanc</v>
      </c>
      <c r="E12" s="94" t="str">
        <f>IF(Listes!D2=0,"blanc",
IF(Listes!D2=1,IF(Ga!F8&lt;&gt;"",Ga!F8,"-"),
IF(Listes!D2=2,IF(Ga!G8&lt;&gt;"",Ga!G8,"-"),
IF(Listes!D2=3,IF(Ga!H8&lt;&gt;"",Ga!H8,"-"),
IF(Listes!D2=4,IF(Ga!I8&lt;&gt;"",Ga!I8,"-"),
IF(Listes!D2=5,IF(Ga!J8&lt;&gt;"",Ga!J8,"-"),
IF(Listes!D2=6,IF(Ga!K8&lt;&gt;"",Ga!K8,"-"),
IF(Listes!D2=7,IF(Ga!L8&lt;&gt;"",Ga!L8,"-"),
IF(Listes!D2=8,IF(Ga!M8&lt;&gt;"",Ga!M8,"-"),
IF(Listes!D2=9,IF(Ga!N8&lt;&gt;"",Ga!N8,"-"),
IF(Listes!D2=10,IF(Ga!O8&lt;&gt;"",Ga!O8,"-"),
IF(Listes!D2=11,IF(Ga!P8&lt;&gt;"",Ga!P8,"-"),
IF(Listes!D2=12,IF(Ga!Q8&lt;&gt;"",Ga!Q8,"-"),"-")
)
)
)
)
)
)
)
)
)
)
)
)</f>
        <v>blanc</v>
      </c>
      <c r="F12" s="207"/>
      <c r="G12" s="95" t="str">
        <f>IFERROR(
IF(Listes!D2=0,"blanc",
      IF(Listes!D2=1,IF(Ga!F11&lt;&gt;"",Ga!F11,"-"),
          IF(Listes!D2=2,IF(Ga!G11&lt;&gt;"",Ga!G11,"-"),
              IF(Listes!D2=3,IF(Ga!H11&lt;&gt;"",Ga!H11,"-"),
                 IF(Listes!D2=4,IF(Ga!I11&lt;&gt;"",Ga!I11,"-"),
                     IF(Listes!D2=5,IF(Ga!J11&lt;&gt;"",Ga!J11,"-"),
                         IF(Listes!D2=6,IF(Ga!K11&lt;&gt;"",Ga!K11,"-"),
                             IF(Listes!D2=7,IF(Ga!L11&lt;&gt;"",Ga!L11,"-"),
                                 IF(Listes!D2=8,IF(Ga!M11&lt;&gt;"",Ga!M11,"-"),
                                    IF(Listes!D2=9,IF(Ga!N11&lt;&gt;"",Ga!N11,"-"),
                                       IF(Listes!D2=10,IF(Ga!O11&lt;&gt;"",Ga!O11,"-"),
                                           IF(Listes!D2=11,IF(Ga!P11&lt;&gt;"",Ga!P11,"-"),
                                               IF(Listes!D2=12,IF(Ga!Q11&lt;&gt;"",Ga!Q11,"-"),
"-")
)
)
)
)
)
)
)
)
)
)
)
),"-")</f>
        <v>blanc</v>
      </c>
      <c r="H12" s="40" t="str">
        <f>IF(Listes!D2=0,"blanc",
IF(Listes!D2=1,IF(Ga!F12&lt;&gt;"",Ga!F12,"-"),
IF(Listes!D2=2,IF(Ga!G12&lt;&gt;"",Ga!G12,"-"),
IF(Listes!D2=3,IF(Ga!H12&lt;&gt;"",Ga!H12,"-"),
IF(Listes!D2=4,IF(Ga!I12&lt;&gt;"",Ga!I12,"-"),
IF(Listes!D2=5,IF(Ga!J12&lt;&gt;"",Ga!J12,"-"),
IF(Listes!D2=6,IF(Ga!K12&lt;&gt;"",Ga!K12,"-"),
IF(Listes!D2=7,IF(Ga!L12&lt;&gt;"",Ga!L12,"-"),
IF(Listes!D2=8,IF(Ga!M12&lt;&gt;"",Ga!M12,"-"),
IF(Listes!D2=9,IF(Ga!N12&lt;&gt;"",Ga!N12,"-"),
IF(Listes!D2=10,IF(Ga!O12&lt;&gt;"",Ga!O12,"-"),
IF(Listes!D2=11,IF(Ga!P12&lt;&gt;"",Ga!P12,"-"),
IF(Listes!D2=12,IF(Ga!Q12&lt;&gt;"",Ga!Q12,"-"),"-")
)
)
)
)
)
)
)
)
)
)
)
)</f>
        <v>blanc</v>
      </c>
      <c r="I12" s="207"/>
      <c r="J12" s="95" t="str">
        <f>IFERROR(IF(Listes!D2=0,"blanc",
IF(Listes!D2=1,IF(Ga!F13&lt;&gt;"",Ga!F13,"-"),
IF(Listes!D2=2,IF(Ga!G13&lt;&gt;"",Ga!G13,"-"),
IF(Listes!D2=3,IF(Ga!H13&lt;&gt;"",Ga!H13,"-"),
IF(Listes!D2=4,IF(Ga!I13&lt;&gt;"",Ga!I13,"-"),
IF(Listes!D2=5,IF(Ga!J13&lt;&gt;"",Ga!J13,"-"),
IF(Listes!D2=6,IF(Ga!K13&lt;&gt;"",Ga!K13,"-"),
IF(Listes!D2=7,IF(Ga!L13&lt;&gt;"",Ga!L13,"-"),
IF(Listes!D2=8,IF(Ga!M13&lt;&gt;"",Ga!M13,"-"),
IF(Listes!D2=9,IF(Ga!N13&lt;&gt;"",Ga!N13,"-"),
IF(Listes!D2=10,IF(Ga!O13&lt;&gt;"",Ga!O13,"-"),
IF(Listes!D2=11,IF(Ga!P13&lt;&gt;"",Ga!P13,"-"),
IF(Listes!D2=12,IF(Ga!Q13&lt;&gt;"",Ga!Q13,"-"),"-")
)
)
)
)
)
)
)
)
)
)
)
),"-")</f>
        <v>blanc</v>
      </c>
      <c r="K12" s="40" t="str">
        <f>IFERROR(IF(Listes!D2=0,"blanc",
IF(Listes!D2=1,IF(Ga!F14&lt;&gt;"",Ga!F14,"-"),
IF(Listes!D2=2,IF(Ga!G14&lt;&gt;"",Ga!G14,"-"),
IF(Listes!D2=3,IF(Ga!H14&lt;&gt;"",Ga!H14,"-"),
IF(Listes!D2=4,IF(Ga!I14&lt;&gt;"",Ga!I14,"-"),
IF(Listes!D2=5,IF(Ga!J14&lt;&gt;"",Ga!J14,"-"),
IF(Listes!D2=6,IF(Ga!K14&lt;&gt;"",Ga!K14,"-"),
IF(Listes!D2=7,IF(Ga!L14&lt;&gt;"",Ga!L14,"-"),
IF(Listes!D2=8,IF(Ga!M14&lt;&gt;"",Ga!M14,"-"),
IF(Listes!D2=9,IF(Ga!N14&lt;&gt;"",Ga!N14,"-"),
IF(Listes!D2=10,IF(Ga!O14&lt;&gt;"",Ga!O14,"-"),
IF(Listes!D2=11,IF(Ga!P14&lt;&gt;"",Ga!P14,"-"),
IF(Listes!D2=12,IF(Ga!Q14&lt;&gt;"",Ga!Q14,"-"),"-")
)
)
)
)
)
)
)
)
)
)
)
),"-")</f>
        <v>blanc</v>
      </c>
      <c r="L12" s="207"/>
      <c r="M12" s="95" t="str">
        <f>IF(Listes!D2=0,"blanc",
IF(Listes!D2=1,IF(Ga!F15&lt;&gt;"",Ga!F15,"-"),
IF(Listes!D2=2,IF(Ga!G15&lt;&gt;"",Ga!G15,"-"),
IF(Listes!D2=3,IF(Ga!H15&lt;&gt;"",Ga!H15,"-"),
IF(Listes!D2=4,IF(Ga!I15&lt;&gt;"",Ga!I15,"-"),
IF(Listes!D2=5,IF(Ga!J15&lt;&gt;"",Ga!J15,"-"),
IF(Listes!D2=6,IF(Ga!K15&lt;&gt;"",Ga!K15,"-"),
IF(Listes!D2=7,IF(Ga!L15&lt;&gt;"",Ga!L15,"-"),
IF(Listes!D2=8,IF(Ga!M15&lt;&gt;"",Ga!M15,"-"),
IF(Listes!D2=9,IF(Ga!N15&lt;&gt;"",Ga!N15,"-"),
IF(Listes!D2=10,IF(Ga!O15&lt;&gt;"",Ga!O15,"-"),
IF(Listes!D2=11,IF(Ga!P15&lt;&gt;"",Ga!P15,"-"),
IF(Listes!D2=12,IF(Ga!Q15&lt;&gt;"",Ga!Q15,"-"),"-")
)
)
)
)
)
)
)
)
)
)
)
)</f>
        <v>blanc</v>
      </c>
      <c r="N12" s="40" t="str">
        <f>IF(Listes!D2=0,"blanc",
IF(Listes!D2=1,IF(Ga!F16&lt;&gt;"",Ga!F16,"-"),
IF(Listes!D2=2,IF(Ga!G16&lt;&gt;"",Ga!G16,"-"),
IF(Listes!D2=3,IF(Ga!H16&lt;&gt;"",Ga!H16,"-"),
IF(Listes!D2=4,IF(Ga!I16&lt;&gt;"",Ga!I16,"-"),
IF(Listes!D2=5,IF(Ga!J16&lt;&gt;"",Ga!J16,"-"),
IF(Listes!D2=6,IF(Ga!K16&lt;&gt;"",Ga!K16,"-"),
IF(Listes!D2=7,IF(Ga!L16&lt;&gt;"",Ga!L16,"-"),
IF(Listes!D2=8,IF(Ga!M16&lt;&gt;"",Ga!M16,"-"),
IF(Listes!D2=9,IF(Ga!N16&lt;&gt;"",Ga!N16,"-"),
IF(Listes!D2=10,IF(Ga!O16&lt;&gt;"",Ga!O16,"-"),
IF(Listes!D2=11,IF(Ga!P16&lt;&gt;"",Ga!P16,"-"),
IF(Listes!D2=12,IF(Ga!Q16&lt;&gt;"",Ga!Q16,"-"),"-")
)
)
)
)
)
)
)
)
)
)
)
)</f>
        <v>blanc</v>
      </c>
      <c r="O12" s="207"/>
      <c r="P12" s="93" t="str">
        <f>IF(Listes!D2=0,"blanc",
IF(Listes!D2=1,IF(Ga!F27&lt;&gt;"",Ga!F27,"-"),
IF(Listes!D2=2,IF(Ga!G27&lt;&gt;"",Ga!G27,"-"),
IF(Listes!D2=3,IF(Ga!H27&lt;&gt;"",Ga!H27,"-"),
IF(Listes!D2=4,IF(Ga!I27&lt;&gt;"",Ga!I27,"-"),
IF(Listes!D2=5,IF(Ga!J27&lt;&gt;"",Ga!J27,"-"),
IF(Listes!D2=6,IF(Ga!K27&lt;&gt;"",Ga!K27,"-"),
IF(Listes!D2=7,IF(Ga!L27&lt;&gt;"",Ga!L27,"-"),
IF(Listes!D2=8,IF(Ga!M27&lt;&gt;"",Ga!M27,"-"),
IF(Listes!D2=9,IF(Ga!N27&lt;&gt;"",Ga!N27,"-"),
IF(Listes!D2=10,IF(Ga!O27&lt;&gt;"",Ga!O27,"-"),
IF(Listes!D2=11,IF(Ga!P27&lt;&gt;"",Ga!P27,"-"),
IF(Listes!D2=12,IF(Ga!Q27&lt;&gt;"",Ga!Q27,"-"),"-")
)
)
)
)
)
)
)
)
)
)
)
)</f>
        <v>blanc</v>
      </c>
      <c r="Q12" s="94" t="str">
        <f>IF(Listes!D2=0,"blanc",
IF(Listes!D2=1,IF(Ga!F28&lt;&gt;"",Ga!F28,"-"),
IF(Listes!D2=2,IF(Ga!G28&lt;&gt;"",Ga!G28,"-"),
IF(Listes!D2=3,IF(Ga!H28&lt;&gt;"",Ga!H28,"-"),
IF(Listes!D2=4,IF(Ga!I28&lt;&gt;"",Ga!I28,"-"),
IF(Listes!D2=5,IF(Ga!J28&lt;&gt;"",Ga!J28,"-"),
IF(Listes!D2=6,IF(Ga!K28&lt;&gt;"",Ga!K28,"-"),
IF(Listes!D2=7,IF(Ga!L28&lt;&gt;"",Ga!L28,"-"),
IF(Listes!D2=8,IF(Ga!M28&lt;&gt;"",Ga!M28,"-"),
IF(Listes!D2=9,IF(Ga!N28&lt;&gt;"",Ga!N28,"-"),
IF(Listes!D2=10,IF(Ga!O28&lt;&gt;"",Ga!O28,"-"),
IF(Listes!D2=11,IF(Ga!P28&lt;&gt;"",Ga!P28,"-"),
IF(Listes!D2=12,IF(Ga!Q28&lt;&gt;"",Ga!Q28,"-"),"-")
)
)
)
)
)
)
)
)
)
)
)
)</f>
        <v>blanc</v>
      </c>
      <c r="R12" s="209"/>
      <c r="S12" s="87"/>
    </row>
    <row r="13" spans="2:19" ht="57.75" customHeight="1" thickBot="1" x14ac:dyDescent="0.3">
      <c r="B13" s="87"/>
      <c r="C13" s="219"/>
      <c r="D13" s="210"/>
      <c r="E13" s="210"/>
      <c r="F13" s="207"/>
      <c r="G13" s="210"/>
      <c r="H13" s="210"/>
      <c r="I13" s="207"/>
      <c r="J13" s="210"/>
      <c r="K13" s="210"/>
      <c r="L13" s="207"/>
      <c r="M13" s="210"/>
      <c r="N13" s="210"/>
      <c r="O13" s="207"/>
      <c r="P13" s="211"/>
      <c r="Q13" s="211"/>
      <c r="R13" s="209"/>
      <c r="S13" s="87"/>
    </row>
    <row r="14" spans="2:19" ht="57" customHeight="1" thickBot="1" x14ac:dyDescent="0.3">
      <c r="B14" s="87"/>
      <c r="C14" s="219"/>
      <c r="D14" s="210"/>
      <c r="E14" s="210"/>
      <c r="F14" s="207"/>
      <c r="G14" s="210"/>
      <c r="H14" s="210"/>
      <c r="I14" s="207"/>
      <c r="J14" s="210"/>
      <c r="K14" s="210"/>
      <c r="L14" s="207"/>
      <c r="M14" s="210"/>
      <c r="N14" s="210"/>
      <c r="O14" s="207"/>
      <c r="P14" s="211"/>
      <c r="Q14" s="211"/>
      <c r="R14" s="209"/>
      <c r="S14" s="87"/>
    </row>
    <row r="15" spans="2:19" ht="15" customHeight="1" thickBot="1" x14ac:dyDescent="0.3">
      <c r="B15" s="87"/>
      <c r="C15" s="219" t="s">
        <v>86</v>
      </c>
      <c r="D15" s="207"/>
      <c r="E15" s="207"/>
      <c r="F15" s="207"/>
      <c r="G15" s="207"/>
      <c r="H15" s="207"/>
      <c r="I15" s="207"/>
      <c r="J15" s="207"/>
      <c r="K15" s="207"/>
      <c r="L15" s="207"/>
      <c r="M15" s="207"/>
      <c r="N15" s="207"/>
      <c r="O15" s="207"/>
      <c r="P15" s="207"/>
      <c r="Q15" s="207"/>
      <c r="R15" s="209"/>
      <c r="S15" s="87"/>
    </row>
    <row r="16" spans="2:19" ht="24" customHeight="1" thickBot="1" x14ac:dyDescent="0.3">
      <c r="B16" s="87"/>
      <c r="C16" s="219" t="s">
        <v>86</v>
      </c>
      <c r="D16" s="208" t="s">
        <v>131</v>
      </c>
      <c r="E16" s="208"/>
      <c r="F16" s="207" t="s">
        <v>86</v>
      </c>
      <c r="G16" s="208" t="s">
        <v>136</v>
      </c>
      <c r="H16" s="208"/>
      <c r="I16" s="207" t="s">
        <v>86</v>
      </c>
      <c r="J16" s="208" t="s">
        <v>132</v>
      </c>
      <c r="K16" s="208"/>
      <c r="L16" s="207" t="s">
        <v>86</v>
      </c>
      <c r="M16" s="208" t="s">
        <v>135</v>
      </c>
      <c r="N16" s="208"/>
      <c r="O16" s="207" t="s">
        <v>86</v>
      </c>
      <c r="P16" s="208" t="s">
        <v>145</v>
      </c>
      <c r="Q16" s="208"/>
      <c r="R16" s="209" t="s">
        <v>86</v>
      </c>
      <c r="S16" s="87"/>
    </row>
    <row r="17" spans="2:19" ht="24" customHeight="1" thickBot="1" x14ac:dyDescent="0.3">
      <c r="B17" s="87"/>
      <c r="C17" s="219"/>
      <c r="D17" s="93" t="str">
        <f>IF(Listes!D2=0,"",
IF(Listes!D2=1,IF(Ga!F17&lt;&gt;"",Ga!F17,"-"),
IF(Listes!D2=2,IF(Ga!G17&lt;&gt;"",Ga!G17,"-"),
IF(Listes!D2=3,IF(Ga!H17&lt;&gt;"",Ga!H17,"-"),
IF(Listes!D2=4,IF(Ga!I17&lt;&gt;"",Ga!I17,"-"),
IF(Listes!D2=5,IF(Ga!J17&lt;&gt;"",Ga!J17,"-"),
IF(Listes!D2=6,IF(Ga!K17&lt;&gt;"",Ga!K17,"-"),
IF(Listes!D2=7,IF(Ga!L17&lt;&gt;"",Ga!L17,"-"),
IF(Listes!D2=8,IF(Ga!M17&lt;&gt;"",Ga!M17,"-"),
IF(Listes!D2=9,IF(Ga!N17&lt;&gt;"",Ga!N17,"-"),
IF(Listes!D2=10,IF(Ga!O17&lt;&gt;"",Ga!O17,"-"),
IF(Listes!D2=11,IF(Ga!P17&lt;&gt;"",Ga!P17,"-"),
IF(Listes!D2=12,IF(Ga!Q17&lt;&gt;"",Ga!Q17,"-"),"-")
)
)
)
)
)
)
)
)
)
)
)
)</f>
        <v/>
      </c>
      <c r="E17" s="94" t="str">
        <f>IF(Listes!D2=0,"blanc",
IF(Listes!D2=1,IF(Ga!F18&lt;&gt;"",Ga!F18,"-"),
IF(Listes!D2=2,IF(Ga!G18&lt;&gt;"",Ga!G18,"-"),
IF(Listes!D2=3,IF(Ga!H18&lt;&gt;"",Ga!H18,"-"),
IF(Listes!D2=4,IF(Ga!I18&lt;&gt;"",Ga!I18,"-"),
IF(Listes!D2=5,IF(Ga!J18&lt;&gt;"",Ga!J18,"-"),
IF(Listes!D2=6,IF(Ga!K18&lt;&gt;"",Ga!K18,"-"),
IF(Listes!D2=7,IF(Ga!L18&lt;&gt;"",Ga!L18,"-"),
IF(Listes!D2=8,IF(Ga!M18&lt;&gt;"",Ga!M18,"-"),
IF(Listes!D2=9,IF(Ga!N18&lt;&gt;"",Ga!N18,"-"),
IF(Listes!D2=10,IF(Ga!O18&lt;&gt;"",Ga!O18,"-"),
IF(Listes!D2=11,IF(Ga!P18&lt;&gt;"",Ga!P18,"-"),
IF(Listes!D2=12,IF(Ga!Q18&lt;&gt;"",Ga!Q18,"-"),"-")
)
)
)
)
)
)
)
)
)
)
)
)</f>
        <v>blanc</v>
      </c>
      <c r="F17" s="207"/>
      <c r="G17" s="95" t="str">
        <f>IFERROR(IF(Listes!D2=0,"blanc",
IF(Listes!D2=1,IF(Ga!F21&lt;&gt;"",Ga!F21,"-"),
IF(Listes!D2=2,IF(Ga!G21&lt;&gt;"",Ga!G21,"-"),
IF(Listes!D2=3,IF(Ga!H21&lt;&gt;"",Ga!H21,"-"),
IF(Listes!D2=4,IF(Ga!I21&lt;&gt;"",Ga!I21,"-"),
IF(Listes!D2=5,IF(Ga!J21&lt;&gt;"",Ga!J21,"-"),
IF(Listes!D2=6,IF(Ga!K21&lt;&gt;"",Ga!K21,"-"),
IF(Listes!D2=7,IF(Ga!L21&lt;&gt;"",Ga!L21,"-"),
IF(Listes!D2=8,IF(Ga!M21&lt;&gt;"",Ga!M21,"-"),
IF(Listes!D2=9,IF(Ga!N21&lt;&gt;"",Ga!N21,"-"),
IF(Listes!D2=10,IF(Ga!O21&lt;&gt;"",Ga!O21,"-"),
IF(Listes!D2=11,IF(Ga!P21&lt;&gt;"",Ga!P21,"-"),
IF(Listes!D2=12,IF(Ga!Q21&lt;&gt;"",Ga!Q21,"-"),"-")
)
)
)
)
)
)
)
)
)
)
)
),"-")</f>
        <v>blanc</v>
      </c>
      <c r="H17" s="40" t="str">
        <f>IF(Listes!D2=0,"blanc",
IF(Listes!D2=1,IF(Ga!F22&lt;&gt;"",Ga!F22,"-"),
IF(Listes!D2=2,IF(Ga!G22&lt;&gt;"",Ga!G22,"-"),
IF(Listes!D2=3,IF(Ga!H22&lt;&gt;"",Ga!H22,"-"),
IF(Listes!D2=4,IF(Ga!I22&lt;&gt;"",Ga!I22,"-"),
IF(Listes!D2=5,IF(Ga!J22&lt;&gt;"",Ga!J22,"-"),
IF(Listes!D2=6,IF(Ga!K22&lt;&gt;"",Ga!K22,"-"),
IF(Listes!D2=7,IF(Ga!L22&lt;&gt;"",Ga!L22,"-"),
IF(Listes!D2=8,IF(Ga!M22&lt;&gt;"",Ga!M22,"-"),
IF(Listes!D2=9,IF(Ga!N22&lt;&gt;"",Ga!N22,"-"),
IF(Listes!D2=10,IF(Ga!O22&lt;&gt;"",Ga!O22,"-"),
IF(Listes!D2=11,IF(Ga!P22&lt;&gt;"",Ga!P22,"-"),
IF(Listes!D2=12,IF(Ga!Q22&lt;&gt;"",Ga!Q22,"-"),"-")
)
)
)
)
)
)
)
)
)
)
)
)</f>
        <v>blanc</v>
      </c>
      <c r="I17" s="207"/>
      <c r="J17" s="95" t="str">
        <f>IF(Listes!D2=0,"blanc",
IF(Listes!D2=1,IF(Ga!F23&lt;&gt;"",Ga!F23,"-"),
IF(Listes!D2=2,IF(Ga!G23&lt;&gt;"",Ga!G23,"-"),
IF(Listes!D2=3,IF(Ga!H23&lt;&gt;"",Ga!H23,"-"),
IF(Listes!D2=4,IF(Ga!I23&lt;&gt;"",Ga!I23,"-"),
IF(Listes!D2=5,IF(Ga!J23&lt;&gt;"",Ga!J23,"-"),
IF(Listes!D2=6,IF(Ga!K23&lt;&gt;"",Ga!K23,"-"),
IF(Listes!D2=7,IF(Ga!L23&lt;&gt;"",Ga!L23,"-"),
IF(Listes!D2=8,IF(Ga!M23&lt;&gt;"",Ga!M23,"-"),
IF(Listes!D2=9,IF(Ga!N23&lt;&gt;"",Ga!N23,"-"),
IF(Listes!D2=10,IF(Ga!O23&lt;&gt;"",Ga!O23,"-"),
IF(Listes!D2=11,IF(Ga!P23&lt;&gt;"",Ga!P23,"-"),
IF(Listes!D2=12,IF(Ga!Q23&lt;&gt;"",Ga!Q23,"-"),"-")
)
)
)
)
)
)
)
)
)
)
)
)</f>
        <v>blanc</v>
      </c>
      <c r="K17" s="40" t="str">
        <f>IF(Listes!D2=0,"blanc",
IF(Listes!D2=1,IF(Ga!F24&lt;&gt;"",Ga!F24,"-"),
IF(Listes!D2=2,IF(Ga!G24&lt;&gt;"",Ga!G24,"-"),
IF(Listes!D2=3,IF(Ga!H24&lt;&gt;"",Ga!H24,"-"),
IF(Listes!D2=4,IF(Ga!I24&lt;&gt;"",Ga!I24,"-"),
IF(Listes!D2=5,IF(Ga!J24&lt;&gt;"",Ga!J24,"-"),
IF(Listes!D2=6,IF(Ga!K24&lt;&gt;"",Ga!K24,"-"),
IF(Listes!D2=7,IF(Ga!L24&lt;&gt;"",Ga!L24,"-"),
IF(Listes!D2=8,IF(Ga!M24&lt;&gt;"",Ga!M24,"-"),
IF(Listes!D2=9,IF(Ga!N24&lt;&gt;"",Ga!N24,"-"),
IF(Listes!D2=10,IF(Ga!O24&lt;&gt;"",Ga!O24,"-"),
IF(Listes!D2=11,IF(Ga!P24&lt;&gt;"",Ga!P24,"-"),
IF(Listes!D2=12,IF(Ga!Q24&lt;&gt;"",Ga!Q24,"-"),"-")
)
)
)
)
)
)
)
)
)
)
)
)</f>
        <v>blanc</v>
      </c>
      <c r="L17" s="207"/>
      <c r="M17" s="95" t="str">
        <f>IF(Listes!D2=0,"blanc",
IF(Listes!D2=1,IF(Ga!F25&lt;&gt;"",Ga!F25,"-"),
IF(Listes!D2=2,IF(Ga!G25&lt;&gt;"",Ga!G25,"-"),
IF(Listes!D2=3,IF(Ga!H25&lt;&gt;"",Ga!H25,"-"),
IF(Listes!D2=4,IF(Ga!I25&lt;&gt;"",Ga!I25,"-"),
IF(Listes!D2=5,IF(Ga!J25&lt;&gt;"",Ga!J25,"-"),
IF(Listes!D2=6,IF(Ga!K25&lt;&gt;"",Ga!K25,"-"),
IF(Listes!D2=7,IF(Ga!L25&lt;&gt;"",Ga!L25,"-"),
IF(Listes!D2=8,IF(Ga!M25&lt;&gt;"",Ga!M25,"-"),
IF(Listes!D2=9,IF(Ga!N25&lt;&gt;"",Ga!N25,"-"),
IF(Listes!D2=10,IF(Ga!O25&lt;&gt;"",Ga!O25,"-"),
IF(Listes!D2=11,IF(Ga!P25&lt;&gt;"",Ga!P25,"-"),
IF(Listes!D2=12,IF(Ga!Q25&lt;&gt;"",Ga!Q25,"-"),"-")
)
)
)
)
)
)
)
)
)
)
)
)</f>
        <v>blanc</v>
      </c>
      <c r="N17" s="40" t="str">
        <f>IF(Listes!D2=0,"blanc",
IF(Listes!D2=1,IF(Ga!F26&lt;&gt;"",Ga!F26,"-"),
IF(Listes!D2=2,IF(Ga!G26&lt;&gt;"",Ga!G26,"-"),
IF(Listes!D2=3,IF(Ga!H26&lt;&gt;"",Ga!H26,"-"),
IF(Listes!D2=4,IF(Ga!I26&lt;&gt;"",Ga!I26,"-"),
IF(Listes!D2=5,IF(Ga!J26&lt;&gt;"",Ga!J26,"-"),
IF(Listes!D2=6,IF(Ga!K26&lt;&gt;"",Ga!K26,"-"),
IF(Listes!D2=7,IF(Ga!L26&lt;&gt;"",Ga!L26,"-"),
IF(Listes!D2=8,IF(Ga!M26&lt;&gt;"",Ga!M26,"-"),
IF(Listes!D2=9,IF(Ga!N26&lt;&gt;"",Ga!N26,"-"),
IF(Listes!D2=10,IF(Ga!O26&lt;&gt;"",Ga!O26,"-"),
IF(Listes!D2=11,IF(Ga!P26&lt;&gt;"",Ga!P26,"-"),
IF(Listes!D2=12,IF(Ga!Q26&lt;&gt;"",Ga!Q26,"-"),"-")
)
)
)
)
)
)
)
)
)
)
)
)</f>
        <v>blanc</v>
      </c>
      <c r="O17" s="207"/>
      <c r="P17" s="95" t="str">
        <f>IFERROR(IF(Listes!D2=0,"blanc",
IF(Listes!D2=1,IF(Ga!F31&lt;&gt;"",Ga!F31,"-"),
IF(Listes!D2=2,IF(Ga!G31&lt;&gt;"",Ga!G31,"-"),
IF(Listes!D2=3,IF(Ga!H31&lt;&gt;"",Ga!H31,"-"),
IF(Listes!D2=4,IF(Ga!I31&lt;&gt;"",Ga!I31,"-"),
IF(Listes!D2=5,IF(Ga!J31&lt;&gt;"",Ga!J31,"-"),
IF(Listes!D2=6,IF(Ga!K31&lt;&gt;"",Ga!K31,"-"),
IF(Listes!D2=7,IF(Ga!L31&lt;&gt;"",Ga!L31,"-"),
IF(Listes!D2=8,IF(Ga!M31&lt;&gt;"",Ga!M31,"-"),
IF(Listes!D2=9,IF(Ga!N31&lt;&gt;"",Ga!N31,"-"),
IF(Listes!D2=10,IF(Ga!O31&lt;&gt;"",Ga!O31,"-"),
IF(Listes!D2=11,IF(Ga!P31&lt;&gt;"",Ga!P31,"-"),
IF(Listes!D2=12,IF(Ga!Q31&lt;&gt;"",Ga!Q31,"-"),"-")
)
)
)
)
)
)
)
)
)
)
)
),"-")</f>
        <v>blanc</v>
      </c>
      <c r="Q17" s="40" t="str">
        <f>IF(Listes!D2=0,"blanc",
IF(Listes!D2=1,IF(Ga!F32&lt;&gt;"",Ga!F32,"-"),
IF(Listes!D2=2,IF(Ga!G32&lt;&gt;"",Ga!G32,"-"),
IF(Listes!D2=3,IF(Ga!H32&lt;&gt;"",Ga!H32,"-"),
IF(Listes!D2=4,IF(Ga!I32&lt;&gt;"",Ga!I32,"-"),
IF(Listes!D2=5,IF(Ga!J32&lt;&gt;"",Ga!J32,"-"),
IF(Listes!D2=6,IF(Ga!K32&lt;&gt;"",Ga!K32,"-"),
IF(Listes!D2=7,IF(Ga!L32&lt;&gt;"",Ga!L32,"-"),
IF(Listes!D2=8,IF(Ga!M32&lt;&gt;"",Ga!M32,"-"),
IF(Listes!D2=9,IF(Ga!N32&lt;&gt;"",Ga!N32,"-"),
IF(Listes!D2=10,IF(Ga!O32&lt;&gt;"",Ga!O32,"-"),
IF(Listes!D2=11,IF(Ga!P32&lt;&gt;"",Ga!P32,"-"),
IF(Listes!D2=12,IF(Ga!Q32&lt;&gt;"",Ga!Q32,"-"),"-")
)
)
)
)
)
)
)
)
)
)
)
)</f>
        <v>blanc</v>
      </c>
      <c r="R17" s="209"/>
      <c r="S17" s="87"/>
    </row>
    <row r="18" spans="2:19" ht="57.75" customHeight="1" thickBot="1" x14ac:dyDescent="0.3">
      <c r="B18" s="87"/>
      <c r="C18" s="219"/>
      <c r="D18" s="210"/>
      <c r="E18" s="210"/>
      <c r="F18" s="207"/>
      <c r="G18" s="210"/>
      <c r="H18" s="210"/>
      <c r="I18" s="207"/>
      <c r="J18" s="210"/>
      <c r="K18" s="210"/>
      <c r="L18" s="207"/>
      <c r="M18" s="210"/>
      <c r="N18" s="210"/>
      <c r="O18" s="207"/>
      <c r="P18" s="211"/>
      <c r="Q18" s="211"/>
      <c r="R18" s="209"/>
      <c r="S18" s="87"/>
    </row>
    <row r="19" spans="2:19" ht="57" customHeight="1" thickBot="1" x14ac:dyDescent="0.3">
      <c r="B19" s="87"/>
      <c r="C19" s="219"/>
      <c r="D19" s="210"/>
      <c r="E19" s="210"/>
      <c r="F19" s="207"/>
      <c r="G19" s="210"/>
      <c r="H19" s="210"/>
      <c r="I19" s="207"/>
      <c r="J19" s="210"/>
      <c r="K19" s="210"/>
      <c r="L19" s="207"/>
      <c r="M19" s="210"/>
      <c r="N19" s="210"/>
      <c r="O19" s="207"/>
      <c r="P19" s="211"/>
      <c r="Q19" s="211"/>
      <c r="R19" s="209"/>
      <c r="S19" s="87"/>
    </row>
    <row r="20" spans="2:19" ht="24.95" customHeight="1" thickBot="1" x14ac:dyDescent="0.3">
      <c r="B20" s="87"/>
      <c r="C20" s="91" t="s">
        <v>125</v>
      </c>
      <c r="D20" s="96" t="s">
        <v>125</v>
      </c>
      <c r="E20" s="96" t="s">
        <v>125</v>
      </c>
      <c r="F20" s="96" t="s">
        <v>125</v>
      </c>
      <c r="G20" s="96" t="s">
        <v>125</v>
      </c>
      <c r="H20" s="96" t="s">
        <v>125</v>
      </c>
      <c r="I20" s="96" t="s">
        <v>125</v>
      </c>
      <c r="J20" s="96" t="s">
        <v>125</v>
      </c>
      <c r="K20" s="96" t="s">
        <v>125</v>
      </c>
      <c r="L20" s="96" t="s">
        <v>125</v>
      </c>
      <c r="M20" s="96" t="s">
        <v>125</v>
      </c>
      <c r="N20" s="96" t="s">
        <v>125</v>
      </c>
      <c r="O20" s="96" t="s">
        <v>125</v>
      </c>
      <c r="P20" s="96" t="s">
        <v>125</v>
      </c>
      <c r="Q20" s="96" t="s">
        <v>125</v>
      </c>
      <c r="R20" s="92" t="s">
        <v>125</v>
      </c>
      <c r="S20" s="87"/>
    </row>
    <row r="21" spans="2:19" ht="24" customHeight="1" thickBot="1" x14ac:dyDescent="0.3">
      <c r="B21" s="87"/>
      <c r="C21" s="91" t="s">
        <v>125</v>
      </c>
      <c r="D21" s="212" t="s">
        <v>115</v>
      </c>
      <c r="E21" s="212"/>
      <c r="F21" s="212"/>
      <c r="G21" s="212"/>
      <c r="H21" s="212"/>
      <c r="I21" s="212"/>
      <c r="J21" s="212"/>
      <c r="K21" s="212"/>
      <c r="L21" s="212"/>
      <c r="M21" s="212"/>
      <c r="N21" s="212"/>
      <c r="O21" s="212"/>
      <c r="P21" s="212"/>
      <c r="Q21" s="212"/>
      <c r="R21" s="92" t="s">
        <v>125</v>
      </c>
      <c r="S21" s="87"/>
    </row>
    <row r="22" spans="2:19" ht="117" customHeight="1" thickBot="1" x14ac:dyDescent="0.3">
      <c r="B22" s="87"/>
      <c r="C22" s="91" t="s">
        <v>125</v>
      </c>
      <c r="D22" s="97"/>
      <c r="E22" s="213" t="str">
        <f>IF(Listes!D2=0,"",
IF(Listes!D2=1,IF(Ga!U7&lt;&gt;"",Ga!U7,"-"),
IF(Listes!D2=2,IF(Ga!U10&lt;&gt;"",Ga!U10,"-"),
IF(Listes!D2=3,IF(Ga!U13&lt;&gt;"",Ga!U13,"-"),
IF(Listes!D2=4,IF(Ga!U16&lt;&gt;"",Ga!U16,"-"),
IF(Listes!D2=5,IF(Ga!U19&lt;&gt;"",Ga!U19,"-"),
IF(Listes!D2=6,IF(Ga!U22&lt;&gt;"",Ga!U22,"-"),
IF(Listes!D2=7,IF(Ga!U25&lt;&gt;"",Ga!U25,"-"),
IF(Listes!D2=8,IF(Ga!U28&lt;&gt;"",Ga!U28,"-"),
IF(Listes!D2=9,IF(Ga!U31&lt;&gt;"",Ga!U31,"-"),
IF(Listes!D2=10,IF(Ga!U34&lt;&gt;"",Ga!U34,"-"),
IF(Listes!D2=11,IF(Ga!U37&lt;&gt;"",Ga!U37,"-"),
IF(Listes!D2=12,IF(Ga!U40&lt;&gt;"",Ga!U40,"-"),
"")
)
)
)
)
)
)
)
)
)
)
)
)</f>
        <v/>
      </c>
      <c r="F22" s="213"/>
      <c r="G22" s="213"/>
      <c r="H22" s="213"/>
      <c r="I22" s="213"/>
      <c r="J22" s="213"/>
      <c r="K22" s="213"/>
      <c r="L22" s="213"/>
      <c r="M22" s="213"/>
      <c r="N22" s="213"/>
      <c r="O22" s="213"/>
      <c r="P22" s="213"/>
      <c r="Q22" s="98"/>
      <c r="R22" s="92" t="s">
        <v>125</v>
      </c>
      <c r="S22" s="87"/>
    </row>
    <row r="23" spans="2:19" ht="24.95" customHeight="1" x14ac:dyDescent="0.25">
      <c r="B23" s="87"/>
      <c r="C23" s="214" t="s">
        <v>86</v>
      </c>
      <c r="D23" s="215"/>
      <c r="E23" s="215"/>
      <c r="F23" s="215"/>
      <c r="G23" s="215"/>
      <c r="H23" s="215"/>
      <c r="I23" s="215"/>
      <c r="J23" s="215"/>
      <c r="K23" s="215"/>
      <c r="L23" s="215"/>
      <c r="M23" s="215"/>
      <c r="N23" s="215"/>
      <c r="O23" s="215"/>
      <c r="P23" s="215"/>
      <c r="Q23" s="215"/>
      <c r="R23" s="216"/>
      <c r="S23" s="87"/>
    </row>
    <row r="24" spans="2:19" ht="24.95" customHeight="1" x14ac:dyDescent="0.25">
      <c r="B24" s="87"/>
      <c r="C24" s="217"/>
      <c r="D24" s="217"/>
      <c r="E24" s="217"/>
      <c r="F24" s="217"/>
      <c r="G24" s="217"/>
      <c r="H24" s="217"/>
      <c r="I24" s="217"/>
      <c r="J24" s="217"/>
      <c r="K24" s="217"/>
      <c r="L24" s="217"/>
      <c r="M24" s="217"/>
      <c r="N24" s="217"/>
      <c r="O24" s="217"/>
      <c r="P24" s="217"/>
      <c r="Q24" s="217"/>
      <c r="R24" s="217"/>
      <c r="S24" s="87"/>
    </row>
    <row r="25" spans="2:19" ht="39.950000000000003" customHeight="1" x14ac:dyDescent="0.25">
      <c r="B25" s="87"/>
      <c r="C25" s="218"/>
      <c r="D25" s="218"/>
      <c r="E25" s="218"/>
      <c r="F25" s="218"/>
      <c r="G25" s="218"/>
      <c r="H25" s="218"/>
      <c r="I25" s="218"/>
      <c r="J25" s="218"/>
      <c r="K25" s="218"/>
      <c r="L25" s="218"/>
      <c r="M25" s="218"/>
      <c r="N25" s="218"/>
      <c r="O25" s="218"/>
      <c r="P25" s="218"/>
      <c r="Q25" s="218"/>
      <c r="R25" s="218"/>
      <c r="S25" s="87"/>
    </row>
    <row r="26" spans="2:19" ht="39.950000000000003" customHeight="1" x14ac:dyDescent="0.25">
      <c r="B26" s="87"/>
      <c r="C26" s="89" t="s">
        <v>85</v>
      </c>
      <c r="D26" s="234" t="s">
        <v>85</v>
      </c>
      <c r="E26" s="234"/>
      <c r="F26" s="234"/>
      <c r="G26" s="234"/>
      <c r="H26" s="234"/>
      <c r="I26" s="234"/>
      <c r="J26" s="234"/>
      <c r="K26" s="234"/>
      <c r="L26" s="234"/>
      <c r="M26" s="234"/>
      <c r="N26" s="234"/>
      <c r="O26" s="234"/>
      <c r="P26" s="234"/>
      <c r="Q26" s="234"/>
      <c r="R26" s="90" t="s">
        <v>85</v>
      </c>
      <c r="S26" s="87"/>
    </row>
    <row r="27" spans="2:19" ht="24.95" customHeight="1" thickBot="1" x14ac:dyDescent="0.3">
      <c r="B27" s="87"/>
      <c r="C27" s="219" t="s">
        <v>86</v>
      </c>
      <c r="D27" s="207"/>
      <c r="E27" s="207"/>
      <c r="F27" s="207"/>
      <c r="G27" s="207"/>
      <c r="H27" s="207"/>
      <c r="I27" s="207"/>
      <c r="J27" s="207"/>
      <c r="K27" s="207"/>
      <c r="L27" s="207"/>
      <c r="M27" s="207"/>
      <c r="N27" s="207"/>
      <c r="O27" s="207"/>
      <c r="P27" s="207"/>
      <c r="Q27" s="207"/>
      <c r="R27" s="209"/>
      <c r="S27" s="87"/>
    </row>
    <row r="28" spans="2:19" ht="24" customHeight="1" thickBot="1" x14ac:dyDescent="0.3">
      <c r="B28"/>
      <c r="C28" s="219" t="s">
        <v>86</v>
      </c>
      <c r="D28" s="236" t="s">
        <v>137</v>
      </c>
      <c r="E28" s="236"/>
      <c r="F28" s="207" t="s">
        <v>86</v>
      </c>
      <c r="G28" s="236" t="s">
        <v>0</v>
      </c>
      <c r="H28" s="236"/>
      <c r="I28" s="207" t="s">
        <v>86</v>
      </c>
      <c r="J28" s="236" t="s">
        <v>76</v>
      </c>
      <c r="K28" s="236"/>
      <c r="L28" s="207" t="s">
        <v>86</v>
      </c>
      <c r="M28" s="237" t="s">
        <v>77</v>
      </c>
      <c r="N28" s="237"/>
      <c r="O28" s="207" t="s">
        <v>86</v>
      </c>
      <c r="P28" s="236" t="s">
        <v>4</v>
      </c>
      <c r="Q28" s="236"/>
      <c r="R28" s="209" t="s">
        <v>86</v>
      </c>
      <c r="S28" s="87"/>
    </row>
    <row r="29" spans="2:19" ht="24" customHeight="1" thickBot="1" x14ac:dyDescent="0.3">
      <c r="B29" s="87"/>
      <c r="C29" s="219"/>
      <c r="D29" s="93" t="str">
        <f>IF(Listes!D2=0,"blanc",
IF(Listes!D2=1,IF(FB!F7&lt;&gt;"",FB!F7,"-"),
IF(Listes!D2=2,IF(FB!G7&lt;&gt;"",FB!G7,"-"),
IF(Listes!D2=3,IF(FB!H7&lt;&gt;"",FB!H7,"-"),
IF(Listes!D2=4,IF(FB!I7&lt;&gt;"",FB!I7,"-"),
IF(Listes!D2=5,IF(FB!J7&lt;&gt;"",FB!J7,"-"),
IF(Listes!D2=6,IF(FB!K7&lt;&gt;"",FB!K7,"-"),
IF(Listes!D2=7,IF(FB!L7&lt;&gt;"",FB!L7,"-"),
IF(Listes!D2=8,IF(FB!M7&lt;&gt;"",FB!M7,"-"),
IF(Listes!D2=9,IF(FB!N7&lt;&gt;"",FB!N7,"-"),
IF(Listes!D2=10,IF(FB!O7&lt;&gt;"",FB!O7,"-"),
IF(Listes!D2=11,IF(FB!P7&lt;&gt;"",FB!P7,"-"),
IF(Listes!D2=12,IF(FB!Q7&lt;&gt;"",FB!Q7,"-"),"-")
)
)
)
)
)
)
)
)
)
)
)
)</f>
        <v>blanc</v>
      </c>
      <c r="E29" s="101" t="str">
        <f>IF(Listes!D2=0,"blanc",
IF(Listes!D2=1,IF(FB!F8&lt;&gt;"",FB!F8,"-"),
IF(Listes!D2=2,IF(FB!G8&lt;&gt;"",FB!G8,"-"),
IF(Listes!D2=3,IF(FB!H8&lt;&gt;"",FB!H8,"-"),
IF(Listes!D2=4,IF(FB!I8&lt;&gt;"",FB!I8,"-"),
IF(Listes!D2=5,IF(FB!J8&lt;&gt;"",FB!J8,"-"),
IF(Listes!D2=6,IF(FB!K8&lt;&gt;"",FB!K8,"-"),
IF(Listes!D2=7,IF(FB!L8&lt;&gt;"",FB!L8,"-"),
IF(Listes!D2=8,IF(FB!M8&lt;&gt;"",FB!M8,"-"),
IF(Listes!D2=9,IF(FB!N8&lt;&gt;"",FB!N8,"-"),
IF(Listes!D2=10,IF(FB!O8&lt;&gt;"",FB!O8,"-"),
IF(Listes!D2=11,IF(FB!P8&lt;&gt;"",FB!P8,"-"),
IF(Listes!D2=12,IF(FB!Q8&lt;&gt;"",FB!Q8,"-"),
"")
)
)
)
)
)
)
)
)
)
)
)
)</f>
        <v>blanc</v>
      </c>
      <c r="F29" s="207"/>
      <c r="G29" s="93" t="str">
        <f>IF(Listes!D2=0,"",
IF(Listes!D2=1,IF(FB!F9&lt;&gt;"",FB!F9,"-"),
IF(Listes!D2=2,IF(FB!G9&lt;&gt;"",FB!G9,"-"),
IF(Listes!D2=3,IF(FB!H9&lt;&gt;"",FB!H9,"-"),
IF(Listes!D2=4,IF(FB!I9&lt;&gt;"",FB!I9,"-"),
IF(Listes!D2=5,IF(FB!J9&lt;&gt;"",FB!J9,"-"),
IF(Listes!D2=6,IF(FB!K9&lt;&gt;"",FB!K9,"-"),
IF(Listes!D2=7,IF(FB!L9&lt;&gt;"",FB!L9,"-"),
IF(Listes!D2=8,IF(FB!M9&lt;&gt;"",FB!M9,"-"),
IF(Listes!D2=9,IF(FB!N9&lt;&gt;"",FB!N9,"-"),
IF(Listes!D2=10,IF(FB!O9&lt;&gt;"",FB!O9,"-"),
IF(Listes!D2=11,IF(FB!P9&lt;&gt;"",FB!P9,"-"),
IF(Listes!D2=12,IF(FB!Q9&lt;&gt;"",FB!Q9,"-"),
"")
)
)
)
)
)
)
)
)
)
)
)
)</f>
        <v/>
      </c>
      <c r="H29" s="101" t="str">
        <f>IF(Listes!D2=0,"blanc",
IF(Listes!D2=1,IF(FB!F10&lt;&gt;"",FB!F10,"-"),
IF(Listes!D2=2,IF(FB!G10&lt;&gt;"",FB!G10,"-"),
IF(Listes!D2=3,IF(FB!H10&lt;&gt;"",FB!H10,"-"),
IF(Listes!D2=4,IF(FB!I10&lt;&gt;"",FB!I10,"-"),
IF(Listes!D2=5,IF(FB!J10&lt;&gt;"",FB!J10,"-"),
IF(Listes!D2=6,IF(FB!K10&lt;&gt;"",FB!K10,"-"),
IF(Listes!D2=7,IF(FB!L10&lt;&gt;"",FB!L10,"-"),
IF(Listes!D2=8,IF(FB!M10&lt;&gt;"",FB!M10,"-"),
IF(Listes!D2=9,IF(FB!N10&lt;&gt;"",FB!N10,"-"),
IF(Listes!D2=10,IF(FB!O10&lt;&gt;"",FB!O10,"-"),
IF(Listes!D2=11,IF(FB!P10&lt;&gt;"",FB!P10,"-"),
IF(Listes!D2=12,IF(FB!Q10&lt;&gt;"",FB!Q10,"-"),
"")
)
)
)
)
)
)
)
)
)
)
)
)</f>
        <v>blanc</v>
      </c>
      <c r="I29" s="207"/>
      <c r="J29" s="93" t="str">
        <f>IFERROR(IF(Listes!D2=0,"blanc",
IF(Listes!D2=1,IF(FB!F11&lt;&gt;"",FB!F11,"-"),
IF(Listes!D2=2,IF(FB!G11&lt;&gt;"",FB!G11,"-"),
IF(Listes!D2=3,IF(FB!H11&lt;&gt;"",FB!H11,"-"),
IF(Listes!D2=4,IF(FB!I11&lt;&gt;"",FB!I11,"-"),
IF(Listes!D2=5,IF(FB!J11&lt;&gt;"",FB!J11,"-"),
IF(Listes!D2=6,IF(FB!K11&lt;&gt;"",FB!K11,"-"),
IF(Listes!D2=7,IF(FB!L11&lt;&gt;"",FB!L11,"-"),
IF(Listes!D2=8,IF(FB!M11&lt;&gt;"",FB!M11,"-"),
IF(Listes!D2=9,IF(FB!N11&lt;&gt;"",FB!N11,"-"),
IF(Listes!D2=10,IF(FB!O11&lt;&gt;"",FB!O11,"-"),
IF(Listes!D2=11,IF(FB!P11&lt;&gt;"",FB!P11,"-"),
IF(Listes!D2=12,IF(FB!Q11&lt;&gt;"",FB!Q11,"-"),
"")
)
)
)
)
)
)
)
)
)
)
)
),"-")</f>
        <v>blanc</v>
      </c>
      <c r="K29" s="101" t="str">
        <f>IF(Listes!D2=0,"blanc",
IF(Listes!D2=1,IF(FB!F12&lt;&gt;"",FB!F12,"-"),
IF(Listes!D2=2,IF(FB!G12&lt;&gt;"",FB!G12,"-"),
IF(Listes!D2=3,IF(FB!H12&lt;&gt;"",FB!H12,"-"),
IF(Listes!D2=4,IF(FB!I12&lt;&gt;"",FB!I12,"-"),
IF(Listes!D2=5,IF(FB!J12&lt;&gt;"",FB!J12,"-"),
IF(Listes!D2=6,IF(FB!K12&lt;&gt;"",FB!K12,"-"),
IF(Listes!D2=7,IF(FB!L12&lt;&gt;"",FB!L12,"-"),
IF(Listes!D2=8,IF(FB!M12&lt;&gt;"",FB!M12,"-"),
IF(Listes!D2=9,IF(FB!N12&lt;&gt;"",FB!N12,"-"),
IF(Listes!D2=10,IF(FB!O12&lt;&gt;"",FB!O12,"-"),
IF(Listes!D2=11,IF(FB!P12&lt;&gt;"",FB!P12,"-"),
IF(Listes!D2=12,IF(FB!Q12&lt;&gt;"",FB!Q12,"-"),
"")
)
)
)
)
)
)
)
)
)
)
)
)</f>
        <v>blanc</v>
      </c>
      <c r="L29" s="207"/>
      <c r="M29" s="93" t="str">
        <f>IF(Listes!D2=0,"blanc",
IF(Listes!D2=1,IF(FB!F17&lt;&gt;"",FB!F17,"-"),
IF(Listes!D2=2,IF(FB!G17&lt;&gt;"",FB!G17,"-"),
IF(Listes!D2=3,IF(FB!H17&lt;&gt;"",FB!H17,"-"),
IF(Listes!D2=4,IF(FB!I17&lt;&gt;"",FB!I17,"-"),
IF(Listes!D2=5,IF(FB!J17&lt;&gt;"",FB!J17,"-"),
IF(Listes!D2=6,IF(FB!K17&lt;&gt;"",FB!K17,"-"),
IF(Listes!D2=7,IF(FB!L17&lt;&gt;"",FB!L17,"-"),
IF(Listes!D2=8,IF(FB!M17&lt;&gt;"",FB!M17,"-"),
IF(Listes!D2=9,IF(FB!N17&lt;&gt;"",FB!N17,"-"),
IF(Listes!D2=10,IF(FB!O17&lt;&gt;"",FB!O17,"-"),
IF(Listes!D2=11,IF(FB!P17&lt;&gt;"",FB!P17,"-"),
IF(Listes!D2=12,IF(FB!Q17&lt;&gt;"",FB!Q17,"-"),
"")
)
)
)
)
)
)
)
)
)
)
)
)</f>
        <v>blanc</v>
      </c>
      <c r="N29" s="101" t="str">
        <f>IF(Listes!D2=0,"blanc",
IF(Listes!D2=1,IF(FB!F18&lt;&gt;"",FB!F18,"-"),
IF(Listes!D2=2,IF(FB!G18&lt;&gt;"",FB!G18,"-"),
IF(Listes!D2=3,IF(FB!H18&lt;&gt;"",FB!H18,"-"),
IF(Listes!D2=4,IF(FB!I18&lt;&gt;"",FB!I18,"-"),
IF(Listes!D2=5,IF(FB!J18&lt;&gt;"",FB!J18,"-"),
IF(Listes!D2=6,IF(FB!K18&lt;&gt;"",FB!K18,"-"),
IF(Listes!D2=7,IF(FB!L18&lt;&gt;"",FB!L18,"-"),
IF(Listes!D2=8,IF(FB!M18&lt;&gt;"",FB!M18,"-"),
IF(Listes!D2=9,IF(FB!N18&lt;&gt;"",FB!N18,"-"),
IF(Listes!D2=10,IF(FB!O18&lt;&gt;"",FB!O18,"-"),
IF(Listes!D2=11,IF(FB!P18&lt;&gt;"",FB!P18,"-"),
IF(Listes!D2=12,IF(FB!Q18&lt;&gt;"",FB!Q18,"-"),
"")
)
)
)
)
)
)
)
)
)
)
)
)</f>
        <v>blanc</v>
      </c>
      <c r="O29" s="207"/>
      <c r="P29" s="93" t="str">
        <f>IF(Listes!D2=0,"blanc",
IF(Listes!D2=1,IF(FB!F25&lt;&gt;"",FB!F25,"-"),
IF(Listes!D2=2,IF(FB!G25&lt;&gt;"",FB!G25,"-"),
IF(Listes!D2=3,IF(FB!H25&lt;&gt;"",FB!H25,"-"),
IF(Listes!D2=4,IF(FB!I25&lt;&gt;"",FB!I25,"-"),
IF(Listes!D2=5,IF(FB!J25&lt;&gt;"",FB!J25,"-"),
IF(Listes!D2=6,IF(FB!K25&lt;&gt;"",FB!K25,"-"),
IF(Listes!D2=7,IF(FB!L25&lt;&gt;"",FB!L25,"-"),
IF(Listes!D2=8,IF(FB!M25&lt;&gt;"",FB!M25,"-"),
IF(Listes!D2=9,IF(FB!N25&lt;&gt;"",FB!N25,"-"),
IF(Listes!D2=10,IF(FB!O25&lt;&gt;"",FB!O25,"-"),
IF(Listes!D2=11,IF(FB!P25&lt;&gt;"",FB!P25,"-"),
IF(Listes!D2=12,IF(FB!Q25&lt;&gt;"",FB!Q25,"-"),
"")
)
)
)
)
)
)
)
)
)
)
)
)</f>
        <v>blanc</v>
      </c>
      <c r="Q29" s="101" t="str">
        <f>IF(Listes!D2=0,"blanc",
IF(Listes!D2=1,IF(FB!F26&lt;&gt;"",FB!F26,"-"),
IF(Listes!D2=2,IF(FB!G26&lt;&gt;"",FB!G26,"-"),
IF(Listes!D2=3,IF(FB!H26&lt;&gt;"",FB!H26,"-"),
IF(Listes!D2=4,IF(FB!I26&lt;&gt;"",FB!I26,"-"),
IF(Listes!D2=5,IF(FB!J26&lt;&gt;"",FB!J26,"-"),
IF(Listes!D2=6,IF(FB!K26&lt;&gt;"",FB!K26,"-"),
IF(Listes!D2=7,IF(FB!L26&lt;&gt;"",FB!L26,"-"),
IF(Listes!D2=8,IF(FB!M26&lt;&gt;"",FB!M26,"-"),
IF(Listes!D2=9,IF(FB!N26&lt;&gt;"",FB!N26,"-"),
IF(Listes!D2=10,IF(FB!O26&lt;&gt;"",FB!O26,"-"),
IF(Listes!D2=11,IF(FB!P26&lt;&gt;"",FB!P26,"-"),
IF(Listes!D2=12,IF(FB!Q26&lt;&gt;"",FB!Q26,"-"),
"")
)
)
)
)
)
)
)
)
)
)
)
)</f>
        <v>blanc</v>
      </c>
      <c r="R29" s="209"/>
      <c r="S29" s="87"/>
    </row>
    <row r="30" spans="2:19" ht="117" customHeight="1" thickBot="1" x14ac:dyDescent="0.3">
      <c r="B30" s="87"/>
      <c r="C30" s="219"/>
      <c r="D30" s="211"/>
      <c r="E30" s="211"/>
      <c r="F30" s="207"/>
      <c r="G30" s="211"/>
      <c r="H30" s="211"/>
      <c r="I30" s="207"/>
      <c r="J30" s="211"/>
      <c r="K30" s="211"/>
      <c r="L30" s="207"/>
      <c r="M30" s="211"/>
      <c r="N30" s="211"/>
      <c r="O30" s="207"/>
      <c r="P30" s="211"/>
      <c r="Q30" s="211"/>
      <c r="R30" s="209"/>
      <c r="S30" s="87"/>
    </row>
    <row r="31" spans="2:19" ht="15" customHeight="1" thickBot="1" x14ac:dyDescent="0.3">
      <c r="B31" s="87"/>
      <c r="C31" s="219"/>
      <c r="D31" s="207" t="s">
        <v>86</v>
      </c>
      <c r="E31" s="207"/>
      <c r="F31" s="207"/>
      <c r="G31" s="207" t="s">
        <v>86</v>
      </c>
      <c r="H31" s="207"/>
      <c r="I31" s="207"/>
      <c r="J31" s="207" t="s">
        <v>86</v>
      </c>
      <c r="K31" s="207"/>
      <c r="L31" s="207"/>
      <c r="M31" s="207" t="s">
        <v>86</v>
      </c>
      <c r="N31" s="207"/>
      <c r="O31" s="207"/>
      <c r="P31" s="207" t="s">
        <v>86</v>
      </c>
      <c r="Q31" s="207"/>
      <c r="R31" s="209"/>
      <c r="S31" s="87"/>
    </row>
    <row r="32" spans="2:19" ht="24" customHeight="1" thickBot="1" x14ac:dyDescent="0.3">
      <c r="B32" s="87"/>
      <c r="C32" s="219"/>
      <c r="D32" s="236" t="s">
        <v>124</v>
      </c>
      <c r="E32" s="236"/>
      <c r="F32" s="207"/>
      <c r="G32" s="236" t="s">
        <v>122</v>
      </c>
      <c r="H32" s="236"/>
      <c r="I32" s="207"/>
      <c r="J32" s="236" t="s">
        <v>123</v>
      </c>
      <c r="K32" s="236"/>
      <c r="L32" s="207"/>
      <c r="M32" s="236" t="s">
        <v>45</v>
      </c>
      <c r="N32" s="236"/>
      <c r="O32" s="207"/>
      <c r="P32" s="236" t="s">
        <v>46</v>
      </c>
      <c r="Q32" s="236"/>
      <c r="R32" s="209"/>
      <c r="S32" s="87"/>
    </row>
    <row r="33" spans="2:19" ht="24" customHeight="1" thickBot="1" x14ac:dyDescent="0.3">
      <c r="B33" s="87"/>
      <c r="C33" s="219"/>
      <c r="D33" s="93" t="str">
        <f>IF(Listes!D2=0,"blanc",
IF(Listes!D2=1,IF(FB!F31&lt;&gt;"",FB!F31,"-"),
IF(Listes!D2=2,IF(FB!G31&lt;&gt;"",FB!G31,"-"),
IF(Listes!D2=3,IF(FB!H31&lt;&gt;"",FB!H31,"-"),
IF(Listes!D2=4,IF(FB!I31&lt;&gt;"",FB!I31,"-"),
IF(Listes!D2=5,IF(FB!J31&lt;&gt;"",FB!J31,"-"),
IF(Listes!D2=6,IF(FB!K31&lt;&gt;"",FB!K31,"-"),
IF(Listes!D2=7,IF(FB!L31&lt;&gt;"",FB!L31,"-"),
IF(Listes!D2=8,IF(FB!M31&lt;&gt;"",FB!M31,"-"),
IF(Listes!D2=9,IF(FB!N31&lt;&gt;"",FB!N31,"-"),
IF(Listes!D2=10,IF(FB!O31&lt;&gt;"",FB!O31,"-"),
IF(Listes!D2=11,IF(FB!P31&lt;&gt;"",FB!P31,"-"),
IF(Listes!D2=12,IF(FB!Q31&lt;&gt;"",FB!Q31,"-"),
"")
)
)
)
)
)
)
)
)
)
)
)
)</f>
        <v>blanc</v>
      </c>
      <c r="E33" s="101" t="str">
        <f>IF(Listes!D2=0,"blanc",
IF(Listes!D2=1,IF(FB!F32&lt;&gt;"",FB!F32,"-"),
IF(Listes!D2=2,IF(FB!G32&lt;&gt;"",FB!G32,"-"),
IF(Listes!D2=3,IF(FB!H32&lt;&gt;"",FB!H32,"-"),
IF(Listes!D2=4,IF(FB!I32&lt;&gt;"",FB!I32,"-"),
IF(Listes!D2=5,IF(FB!J32&lt;&gt;"",FB!J32,"-"),
IF(Listes!D2=6,IF(FB!K32&lt;&gt;"",FB!K32,"-"),
IF(Listes!D2=7,IF(FB!L32&lt;&gt;"",FB!L32,"-"),
IF(Listes!D2=8,IF(FB!M32&lt;&gt;"",FB!M32,"-"),
IF(Listes!D2=9,IF(FB!N32&lt;&gt;"",FB!N32,"-"),
IF(Listes!D2=10,IF(FB!O32&lt;&gt;"",FB!O32,"-"),
IF(Listes!D2=11,IF(FB!P32&lt;&gt;"",FB!P32,"-"),
IF(Listes!D2=12,IF(FB!Q32&lt;&gt;"",FB!Q32,"-"),
"")
)
)
)
)
)
)
)
)
)
)
)
)</f>
        <v>blanc</v>
      </c>
      <c r="F33" s="207"/>
      <c r="G33" s="93" t="str">
        <f>IF(Listes!D2=0,"blanc",
IF(Listes!D2=1,IF(FB!F33&lt;&gt;"",FB!F33,"-"),
IF(Listes!D2=2,IF(FB!G33&lt;&gt;"",FB!G33,"-"),
IF(Listes!D2=3,IF(FB!H33&lt;&gt;"",FB!H33,"-"),
IF(Listes!D2=4,IF(FB!I33&lt;&gt;"",FB!I33,"-"),
IF(Listes!D2=5,IF(FB!J33&lt;&gt;"",FB!J33,"-"),
IF(Listes!D2=6,IF(FB!K33&lt;&gt;"",FB!K33,"-"),
IF(Listes!D2=7,IF(FB!L33&lt;&gt;"",FB!L33,"-"),
IF(Listes!D2=8,IF(FB!M33&lt;&gt;"",FB!M33,"-"),
IF(Listes!D2=9,IF(FB!N33&lt;&gt;"",FB!N33,"-"),
IF(Listes!D2=10,IF(FB!O33&lt;&gt;"",FB!O33,"-"),
IF(Listes!D2=11,IF(FB!P33&lt;&gt;"",FB!P33,"-"),
IF(Listes!D2=12,IF(FB!Q33&lt;&gt;"",FB!Q33,"-"),
"")
)
)
)
)
)
)
)
)
)
)
)
)</f>
        <v>blanc</v>
      </c>
      <c r="H33" s="101" t="str">
        <f>IF(Listes!D2=0,"blanc",
IF(Listes!D2=1,IF(FB!F34&lt;&gt;"",FB!F34,"-"),
IF(Listes!D2=2,IF(FB!G34&lt;&gt;"",FB!G34,"-"),
IF(Listes!D2=3,IF(FB!H34&lt;&gt;"",FB!H34,"-"),
IF(Listes!D2=4,IF(FB!I34&lt;&gt;"",FB!I34,"-"),
IF(Listes!D2=5,IF(FB!J34&lt;&gt;"",FB!J34,"-"),
IF(Listes!D2=6,IF(FB!K34&lt;&gt;"",FB!K34,"-"),
IF(Listes!D2=7,IF(FB!L34&lt;&gt;"",FB!L34,"-"),
IF(Listes!D2=8,IF(FB!M34&lt;&gt;"",FB!M34,"-"),
IF(Listes!D2=9,IF(FB!N34&lt;&gt;"",FB!N34,"-"),
IF(Listes!D2=10,IF(FB!O34&lt;&gt;"",FB!O34,"-"),
IF(Listes!D2=11,IF(FB!P34&lt;&gt;"",FB!P34,"-"),
IF(Listes!D2=12,IF(FB!Q34&lt;&gt;"",FB!Q34,"-"),
"")
)
)
)
)
)
)
)
)
)
)
)
)</f>
        <v>blanc</v>
      </c>
      <c r="I33" s="207"/>
      <c r="J33" s="93" t="str">
        <f>IF(Listes!D2=0,"blanc",
IF(Listes!D2=1,IF(FB!F35&lt;&gt;"",FB!F35,"-"),
IF(Listes!D2=2,IF(FB!G35&lt;&gt;"",FB!G35,"-"),
IF(Listes!D2=3,IF(FB!H35&lt;&gt;"",FB!H35,"-"),
IF(Listes!D2=4,IF(FB!I35&lt;&gt;"",FB!I35,"-"),
IF(Listes!D2=5,IF(FB!J35&lt;&gt;"",FB!J35,"-"),
IF(Listes!D2=6,IF(FB!K35&lt;&gt;"",FB!K35,"-"),
IF(Listes!D2=7,IF(FB!L35&lt;&gt;"",FB!L35,"-"),
IF(Listes!D2=8,IF(FB!M35&lt;&gt;"",FB!M35,"-"),
IF(Listes!D2=9,IF(FB!N35&lt;&gt;"",FB!N35,"-"),
IF(Listes!D2=10,IF(FB!O35&lt;&gt;"",FB!O35,"-"),
IF(Listes!D2=11,IF(FB!P35&lt;&gt;"",FB!P35,"-"),
IF(Listes!D2=12,IF(FB!Q35&lt;&gt;"",FB!Q35,"-"),
"")
)
)
)
)
)
)
)
)
)
)
)
)</f>
        <v>blanc</v>
      </c>
      <c r="K33" s="101" t="str">
        <f>IF(Listes!D2=0,"blanc",
IF(Listes!D2=1,IF(FB!F36&lt;&gt;"",FB!F36,"-"),
IF(Listes!D2=2,IF(FB!G36&lt;&gt;"",FB!G36,"-"),
IF(Listes!D2=3,IF(FB!H36&lt;&gt;"",FB!H36,"-"),
IF(Listes!D2=4,IF(FB!I36&lt;&gt;"",FB!I36,"-"),
IF(Listes!D2=5,IF(FB!J36&lt;&gt;"",FB!J36,"-"),
IF(Listes!D2=6,IF(FB!K36&lt;&gt;"",FB!K36,"-"),
IF(Listes!D2=7,IF(FB!L36&lt;&gt;"",FB!L36,"-"),
IF(Listes!D2=8,IF(FB!M36&lt;&gt;"",FB!M36,"-"),
IF(Listes!D2=9,IF(FB!N36&lt;&gt;"",FB!N36,"-"),
IF(Listes!D2=10,IF(FB!O36&lt;&gt;"",FB!O36,"-"),
IF(Listes!D2=11,IF(FB!P36&lt;&gt;"",FB!P36,"-"),
IF(Listes!D2=12,IF(FB!Q36&lt;&gt;"",FB!Q36,"-"),
"")
)
)
)
)
)
)
)
)
)
)
)
)</f>
        <v>blanc</v>
      </c>
      <c r="L33" s="207"/>
      <c r="M33" s="95" t="str">
        <f>IFERROR(IF(Listes!D2=0,"blanc",
IF(Listes!D2=1,IF(FB!F27&lt;&gt;"",FB!F27,"-"),
IF(Listes!D2=2,IF(FB!G27&lt;&gt;"",FB!G27,"-"),
IF(Listes!D2=3,IF(FB!H27&lt;&gt;"",FB!H27,"-"),
IF(Listes!D2=4,IF(FB!I27&lt;&gt;"",FB!I27,"-"),
IF(Listes!D2=5,IF(FB!J27&lt;&gt;"",FB!J27,"-"),
IF(Listes!D2=6,IF(FB!K27&lt;&gt;"",FB!K27,"-"),
IF(Listes!D2=7,IF(FB!L27&lt;&gt;"",FB!L27,"-"),
IF(Listes!D2=8,IF(FB!M27&lt;&gt;"",FB!M27,"-"),
IF(Listes!D2=9,IF(FB!N27&lt;&gt;"",FB!N27,"-"),
IF(Listes!D2=10,IF(FB!O27&lt;&gt;"",FB!O27,"-"),
IF(Listes!D2=11,IF(FB!P27&lt;&gt;"",FB!P27,"-"),
IF(Listes!D2=12,IF(FB!Q27&lt;&gt;"",FB!Q27,"-"),
"")
)
)
)
)
)
)
)
)
)
)
)
),"-")</f>
        <v>blanc</v>
      </c>
      <c r="N33" s="82" t="str">
        <f>IF(Listes!D2=0,"blanc",
IF(Listes!D2=1,IF(FB!F28&lt;&gt;"",FB!F28,"-"),
IF(Listes!D2=2,IF(FB!G28&lt;&gt;"",FB!G28,"-"),
IF(Listes!D2=3,IF(FB!H28&lt;&gt;"",FB!H28,"-"),
IF(Listes!D2=4,IF(FB!I28&lt;&gt;"",FB!I28,"-"),
IF(Listes!D2=5,IF(FB!J28&lt;&gt;"",FB!J28,"-"),
IF(Listes!D2=6,IF(FB!K28&lt;&gt;"",FB!K28,"-"),
IF(Listes!D2=7,IF(FB!L28&lt;&gt;"",FB!L28,"-"),
IF(Listes!D2=8,IF(FB!M28&lt;&gt;"",FB!M28,"-"),
IF(Listes!D2=9,IF(FB!N28&lt;&gt;"",FB!N28,"-"),
IF(Listes!D2=10,IF(FB!O28&lt;&gt;"",FB!O28,"-"),
IF(Listes!D2=11,IF(FB!P28&lt;&gt;"",FB!P28,"-"),
IF(Listes!D2=12,IF(FB!Q28&lt;&gt;"",FB!Q28,"-"),
"")
)
)
)
)
)
)
)
)
)
)
)
)</f>
        <v>blanc</v>
      </c>
      <c r="O33" s="207"/>
      <c r="P33" s="95" t="str">
        <f>IFERROR(IF(Listes!D2=0,"blanc",
IF(Listes!D2=1,IF(FB!F29&lt;&gt;"",FB!F29,"-"),
IF(Listes!D2=2,IF(FB!G29&lt;&gt;"",FB!G29,"-"),
IF(Listes!D2=3,IF(FB!H29&lt;&gt;"",FB!H29,"-"),
IF(Listes!D2=4,IF(FB!I29&lt;&gt;"",FB!I29,"-"),
IF(Listes!D2=5,IF(FB!J29&lt;&gt;"",FB!J29,"-"),
IF(Listes!D2=6,IF(FB!K29&lt;&gt;"",FB!K29,"-"),
IF(Listes!D2=7,IF(FB!L29&lt;&gt;"",FB!L29,"-"),
IF(Listes!D2=8,IF(FB!M29&lt;&gt;"",FB!M29,"-"),
IF(Listes!D2=9,IF(FB!N29&lt;&gt;"",FB!N29,"-"),
IF(Listes!D2=10,IF(FB!O29&lt;&gt;"",FB!O29,"-"),
IF(Listes!D2=11,IF(FB!P29&lt;&gt;"",FB!P29,"-"),
IF(Listes!D2=12,IF(FB!Q29&lt;&gt;"",FB!Q29,"-"),
"")
)
)
)
)
)
)
)
)
)
)
)
),"-")</f>
        <v>blanc</v>
      </c>
      <c r="Q33" s="82" t="str">
        <f>IF(Listes!D2=0,"blanc",
IF(Listes!D2=1,IF(FB!F30&lt;&gt;"",FB!F30,"-"),
IF(Listes!D2=2,IF(FB!G30&lt;&gt;"",FB!G30,"-"),
IF(Listes!D2=3,IF(FB!H30&lt;&gt;"",FB!H30,"-"),
IF(Listes!D2=4,IF(FB!I30&lt;&gt;"",FB!I30,"-"),
IF(Listes!D2=5,IF(FB!J30&lt;&gt;"",FB!J30,"-"),
IF(Listes!D2=6,IF(FB!K30&lt;&gt;"",FB!K30,"-"),
IF(Listes!D2=7,IF(FB!L30&lt;&gt;"",FB!L30,"-"),
IF(Listes!D2=8,IF(FB!M30&lt;&gt;"",FB!M30,"-"),
IF(Listes!D2=9,IF(FB!N30&lt;&gt;"",FB!N30,"-"),
IF(Listes!D2=10,IF(FB!O30&lt;&gt;"",FB!O30,"-"),
IF(Listes!D2=11,IF(FB!P30&lt;&gt;"",FB!P30,"-"),
IF(Listes!D2=12,IF(FB!Q30&lt;&gt;"",FB!Q30,"-"),
"")
)
)
)
)
)
)
)
)
)
)
)
)</f>
        <v>blanc</v>
      </c>
      <c r="R33" s="209"/>
      <c r="S33" s="87"/>
    </row>
    <row r="34" spans="2:19" ht="117" customHeight="1" thickBot="1" x14ac:dyDescent="0.3">
      <c r="B34" s="87"/>
      <c r="C34" s="219"/>
      <c r="D34" s="226"/>
      <c r="E34" s="226"/>
      <c r="F34" s="207"/>
      <c r="G34" s="211"/>
      <c r="H34" s="211"/>
      <c r="I34" s="207"/>
      <c r="J34" s="211"/>
      <c r="K34" s="211"/>
      <c r="L34" s="207"/>
      <c r="M34" s="211"/>
      <c r="N34" s="211"/>
      <c r="O34" s="207"/>
      <c r="P34" s="211"/>
      <c r="Q34" s="211"/>
      <c r="R34" s="209"/>
      <c r="S34" s="87"/>
    </row>
    <row r="35" spans="2:19" ht="24.95" customHeight="1" thickBot="1" x14ac:dyDescent="0.3">
      <c r="B35" s="87"/>
      <c r="C35" s="91" t="s">
        <v>125</v>
      </c>
      <c r="D35" s="96" t="s">
        <v>125</v>
      </c>
      <c r="E35" s="96" t="s">
        <v>125</v>
      </c>
      <c r="F35" s="96" t="s">
        <v>125</v>
      </c>
      <c r="G35" s="96" t="s">
        <v>125</v>
      </c>
      <c r="H35" s="96" t="s">
        <v>125</v>
      </c>
      <c r="I35" s="96" t="s">
        <v>125</v>
      </c>
      <c r="J35" s="96" t="s">
        <v>125</v>
      </c>
      <c r="K35" s="96" t="s">
        <v>125</v>
      </c>
      <c r="L35" s="96" t="s">
        <v>125</v>
      </c>
      <c r="M35" s="96" t="s">
        <v>125</v>
      </c>
      <c r="N35" s="96" t="s">
        <v>125</v>
      </c>
      <c r="O35" s="96" t="s">
        <v>125</v>
      </c>
      <c r="P35" s="96" t="s">
        <v>125</v>
      </c>
      <c r="Q35" s="96" t="s">
        <v>125</v>
      </c>
      <c r="R35" s="92" t="s">
        <v>125</v>
      </c>
      <c r="S35" s="87"/>
    </row>
    <row r="36" spans="2:19" ht="24" customHeight="1" thickBot="1" x14ac:dyDescent="0.3">
      <c r="B36" s="87"/>
      <c r="C36" s="91" t="s">
        <v>125</v>
      </c>
      <c r="D36" s="240" t="s">
        <v>115</v>
      </c>
      <c r="E36" s="240"/>
      <c r="F36" s="240"/>
      <c r="G36" s="240"/>
      <c r="H36" s="240"/>
      <c r="I36" s="240"/>
      <c r="J36" s="240"/>
      <c r="K36" s="240"/>
      <c r="L36" s="240"/>
      <c r="M36" s="240"/>
      <c r="N36" s="240"/>
      <c r="O36" s="240"/>
      <c r="P36" s="240"/>
      <c r="Q36" s="240"/>
      <c r="R36" s="92" t="s">
        <v>125</v>
      </c>
      <c r="S36" s="87"/>
    </row>
    <row r="37" spans="2:19" ht="117" customHeight="1" thickBot="1" x14ac:dyDescent="0.3">
      <c r="B37" s="87"/>
      <c r="C37" s="91" t="s">
        <v>125</v>
      </c>
      <c r="D37" s="97"/>
      <c r="E37" s="213" t="str">
        <f>IF(Listes!D2=0,"",
IF(Listes!D2=1,IF(FB!U7&lt;&gt;"",FB!U7,"-"),
IF(Listes!D2=2,IF(FB!U10&lt;&gt;"",FB!U10,"-"),
IF(Listes!D2=3,IF(FB!U13&lt;&gt;"",FB!U13,"-"),
IF(Listes!D2=4,IF(FB!U16&lt;&gt;"",FB!U16,"-"),
IF(Listes!D2=5,IF(FB!U19&lt;&gt;"",FB!U19,"-"),
IF(Listes!D2=6,IF(FB!U22&lt;&gt;"",FB!U22,"-"),
IF(Listes!D2=7,IF(FB!U25&lt;&gt;"",FB!U25,"-"),
IF(Listes!D2=8,IF(FB!U28&lt;&gt;"",FB!U28,"-"),
IF(Listes!D2=9,IF(FB!U31&lt;&gt;"",FB!U31,"-"),
IF(Listes!D2=10,IF(FB!U34&lt;&gt;"",FB!U34,"-"),
IF(Listes!D2=11,IF(FB!U37&lt;&gt;"",FB!U37,"-"),
IF(Listes!D2=12,IF(FB!U40&lt;&gt;"",FB!U40,"-"),
"")
)
)
)
)
)
)
)
)
)
)
)
)</f>
        <v/>
      </c>
      <c r="F37" s="213"/>
      <c r="G37" s="213"/>
      <c r="H37" s="213"/>
      <c r="I37" s="213"/>
      <c r="J37" s="213"/>
      <c r="K37" s="213"/>
      <c r="L37" s="213"/>
      <c r="M37" s="213"/>
      <c r="N37" s="213"/>
      <c r="O37" s="213"/>
      <c r="P37" s="213"/>
      <c r="Q37" s="98"/>
      <c r="R37" s="92" t="s">
        <v>125</v>
      </c>
      <c r="S37" s="87"/>
    </row>
    <row r="38" spans="2:19" ht="24.95" customHeight="1" x14ac:dyDescent="0.25">
      <c r="B38" s="87"/>
      <c r="C38" s="99" t="s">
        <v>125</v>
      </c>
      <c r="D38" s="102" t="s">
        <v>125</v>
      </c>
      <c r="E38" s="102" t="s">
        <v>125</v>
      </c>
      <c r="F38" s="102" t="s">
        <v>125</v>
      </c>
      <c r="G38" s="102" t="s">
        <v>125</v>
      </c>
      <c r="H38" s="102" t="s">
        <v>125</v>
      </c>
      <c r="I38" s="102" t="s">
        <v>125</v>
      </c>
      <c r="J38" s="102" t="s">
        <v>125</v>
      </c>
      <c r="K38" s="102" t="s">
        <v>125</v>
      </c>
      <c r="L38" s="102" t="s">
        <v>125</v>
      </c>
      <c r="M38" s="102" t="s">
        <v>125</v>
      </c>
      <c r="N38" s="102" t="s">
        <v>125</v>
      </c>
      <c r="O38" s="102" t="s">
        <v>125</v>
      </c>
      <c r="P38" s="102" t="s">
        <v>125</v>
      </c>
      <c r="Q38" s="102" t="s">
        <v>125</v>
      </c>
      <c r="R38" s="100" t="s">
        <v>125</v>
      </c>
      <c r="S38" s="87"/>
    </row>
    <row r="39" spans="2:19" ht="24.95" customHeight="1" x14ac:dyDescent="0.25">
      <c r="B39" s="87"/>
      <c r="C39" s="232"/>
      <c r="D39" s="232"/>
      <c r="E39" s="232"/>
      <c r="F39" s="232"/>
      <c r="G39" s="232"/>
      <c r="H39" s="232"/>
      <c r="I39" s="232"/>
      <c r="J39" s="232"/>
      <c r="K39" s="232"/>
      <c r="L39" s="232"/>
      <c r="M39" s="232"/>
      <c r="N39" s="232"/>
      <c r="O39" s="232"/>
      <c r="P39" s="232"/>
      <c r="Q39" s="232"/>
      <c r="R39" s="232"/>
      <c r="S39" s="87"/>
    </row>
    <row r="40" spans="2:19" ht="39.950000000000003" customHeight="1" x14ac:dyDescent="0.25">
      <c r="B40" s="87"/>
      <c r="C40" s="218"/>
      <c r="D40" s="218"/>
      <c r="E40" s="218"/>
      <c r="F40" s="218"/>
      <c r="G40" s="218"/>
      <c r="H40" s="218"/>
      <c r="I40" s="218"/>
      <c r="J40" s="218"/>
      <c r="K40" s="218"/>
      <c r="L40" s="218"/>
      <c r="M40" s="218"/>
      <c r="N40" s="218"/>
      <c r="O40" s="218"/>
      <c r="P40" s="218"/>
      <c r="Q40" s="218"/>
      <c r="R40" s="218"/>
      <c r="S40" s="87"/>
    </row>
    <row r="41" spans="2:19" ht="39.950000000000003" customHeight="1" x14ac:dyDescent="0.25">
      <c r="B41" s="87"/>
      <c r="C41" s="103" t="s">
        <v>85</v>
      </c>
      <c r="D41" s="235" t="s">
        <v>85</v>
      </c>
      <c r="E41" s="235"/>
      <c r="F41" s="235"/>
      <c r="G41" s="235"/>
      <c r="H41" s="235"/>
      <c r="I41" s="235"/>
      <c r="J41" s="235"/>
      <c r="K41" s="235"/>
      <c r="L41" s="235"/>
      <c r="M41" s="235"/>
      <c r="N41" s="235"/>
      <c r="O41" s="235"/>
      <c r="P41" s="235"/>
      <c r="Q41" s="235"/>
      <c r="R41" s="104" t="s">
        <v>85</v>
      </c>
      <c r="S41" s="87"/>
    </row>
    <row r="42" spans="2:19" ht="24.95" customHeight="1" thickBot="1" x14ac:dyDescent="0.3">
      <c r="B42" s="87"/>
      <c r="C42" s="223" t="s">
        <v>86</v>
      </c>
      <c r="D42" s="224"/>
      <c r="E42" s="224"/>
      <c r="F42" s="224"/>
      <c r="G42" s="224"/>
      <c r="H42" s="224"/>
      <c r="I42" s="224"/>
      <c r="J42" s="224"/>
      <c r="K42" s="224"/>
      <c r="L42" s="224"/>
      <c r="M42" s="224"/>
      <c r="N42" s="224"/>
      <c r="O42" s="224"/>
      <c r="P42" s="224"/>
      <c r="Q42" s="224"/>
      <c r="R42" s="225"/>
      <c r="S42" s="87"/>
    </row>
    <row r="43" spans="2:19" ht="24" customHeight="1" thickBot="1" x14ac:dyDescent="0.3">
      <c r="B43" s="87"/>
      <c r="C43" s="219" t="s">
        <v>86</v>
      </c>
      <c r="D43" s="231" t="s">
        <v>6</v>
      </c>
      <c r="E43" s="231"/>
      <c r="F43" s="207" t="s">
        <v>86</v>
      </c>
      <c r="G43" s="231" t="s">
        <v>0</v>
      </c>
      <c r="H43" s="231"/>
      <c r="I43" s="207" t="s">
        <v>86</v>
      </c>
      <c r="J43" s="231" t="s">
        <v>78</v>
      </c>
      <c r="K43" s="231"/>
      <c r="L43" s="207" t="s">
        <v>86</v>
      </c>
      <c r="M43" s="231" t="s">
        <v>79</v>
      </c>
      <c r="N43" s="231"/>
      <c r="O43" s="207" t="s">
        <v>86</v>
      </c>
      <c r="P43" s="231" t="s">
        <v>1</v>
      </c>
      <c r="Q43" s="231"/>
      <c r="R43" s="209" t="s">
        <v>86</v>
      </c>
      <c r="S43" s="87"/>
    </row>
    <row r="44" spans="2:19" ht="24" customHeight="1" thickBot="1" x14ac:dyDescent="0.3">
      <c r="B44" s="87"/>
      <c r="C44" s="219"/>
      <c r="D44" s="93" t="str">
        <f>IF(Listes!D2=0,"blanc",
IF(Listes!D2=1,IF(In!F7&lt;&gt;"",In!F7,"-"),
IF(Listes!D2=2,IF(In!G7&lt;&gt;"",In!G7,"-"),
IF(Listes!D2=3,IF(In!H7&lt;&gt;"",In!H7,"-"),
IF(Listes!D2=4,IF(In!I7&lt;&gt;"",In!I7,"-"),
IF(Listes!D2=5,IF(In!J7&lt;&gt;"",In!J7,"-"),
IF(Listes!D2=6,IF(In!K7&lt;&gt;"",In!K7,"-"),
IF(Listes!D2=7,IF(In!L7&lt;&gt;"",In!L7,"-"),
IF(Listes!D2=8,IF(In!M7&lt;&gt;"",In!M7,"-"),
IF(Listes!D2=9,IF(In!N7&lt;&gt;"",In!N7,"-"),
IF(Listes!D2=10,IF(In!O7&lt;&gt;"",In!O7,"-"),
IF(Listes!D2=11,IF(In!P7&lt;&gt;"",In!P7,"-"),
IF(Listes!D2=12,IF(In!Q7&lt;&gt;"",In!Q7,"-"),"-")
)
)
)
)
)
)
)
)
)
)
)
)</f>
        <v>blanc</v>
      </c>
      <c r="E44" s="94" t="str">
        <f>IF(Listes!D2=0,"blanc",
IF(Listes!D2=1,IF(In!F8&lt;&gt;"",In!F8,"-"),
IF(Listes!D2=2,IF(In!G8&lt;&gt;"",In!G8,"-"),
IF(Listes!D2=3,IF(In!H8&lt;&gt;"",In!H8,"-"),
IF(Listes!D2=4,IF(In!I8&lt;&gt;"",In!I8,"-"),
IF(Listes!D2=5,IF(In!J8&lt;&gt;"",In!J8,"-"),
IF(Listes!D2=6,IF(In!K8&lt;&gt;"",In!K8,"-"),
IF(Listes!D2=7,IF(In!L8&lt;&gt;"",In!L8,"-"),
IF(Listes!D2=8,IF(In!M8&lt;&gt;"",In!M8,"-"),
IF(Listes!D2=9,IF(In!N8&lt;&gt;"",In!N8,"-"),
IF(Listes!D2=10,IF(In!O8&lt;&gt;"",In!O8,"-"),
IF(Listes!D2=11,IF(In!P8&lt;&gt;"",In!P8,"-"),
IF(Listes!D2=12,IF(In!Q8&lt;&gt;"",In!Q8,"-"),"-")
)
)
)
)
)
)
)
)
)
)
)
)</f>
        <v>blanc</v>
      </c>
      <c r="F44" s="207"/>
      <c r="G44" s="93" t="str">
        <f>IF(Listes!D2=0,"blanc",
IF(Listes!D2=1,IF(In!F9&lt;&gt;"",In!F9,"-"),
IF(Listes!D2=2,IF(In!G9&lt;&gt;"",In!G9,"-"),
IF(Listes!D2=3,IF(In!H9&lt;&gt;"",In!H9,"-"),
IF(Listes!D2=4,IF(In!I9&lt;&gt;"",In!I9,"-"),
IF(Listes!D2=5,IF(In!J9&lt;&gt;"",In!J9,"-"),
IF(Listes!D2=6,IF(In!K9&lt;&gt;"",In!K9,"-"),
IF(Listes!D2=7,IF(In!L9&lt;&gt;"",In!L9,"-"),
IF(Listes!D2=8,IF(In!M9&lt;&gt;"",In!M9,"-"),
IF(Listes!D2=9,IF(In!N9&lt;&gt;"",In!N9,"-"),
IF(Listes!D2=10,IF(In!O9&lt;&gt;"",In!O9,"-"),
IF(Listes!D2=11,IF(In!P9&lt;&gt;"",In!P9,"-"),
IF(Listes!D2=12,IF(In!Q9&lt;&gt;"",In!Q9,"-"),"-")
)
)
)
)
)
)
)
)
)
)
)
)</f>
        <v>blanc</v>
      </c>
      <c r="H44" s="94" t="str">
        <f>IF(Listes!D2=0,"blanc",
IF(Listes!D2=1,IF(In!F10&lt;&gt;"",In!F10,"-"),
IF(Listes!D2=2,IF(In!G10&lt;&gt;"",In!G10,"-"),
IF(Listes!D2=3,IF(In!H10&lt;&gt;"",In!H10,"-"),
IF(Listes!D2=4,IF(In!I10&lt;&gt;"",In!I10,"-"),
IF(Listes!D2=5,IF(In!J10&lt;&gt;"",In!J10,"-"),
IF(Listes!D2=6,IF(In!K10&lt;&gt;"",In!K10,"-"),
IF(Listes!D2=7,IF(In!L10&lt;&gt;"",In!L10,"-"),
IF(Listes!D2=8,IF(In!M10&lt;&gt;"",In!M10,"-"),
IF(Listes!D2=9,IF(In!N10&lt;&gt;"",In!N10,"-"),
IF(Listes!D2=10,IF(In!O10&lt;&gt;"",In!O10,"-"),
IF(Listes!D2=11,IF(In!P10&lt;&gt;"",In!P10,"-"),
IF(Listes!D2=12,IF(In!Q10&lt;&gt;"",In!Q10,"-"),"-")
)
)
)
)
)
)
)
)
)
)
)
)</f>
        <v>blanc</v>
      </c>
      <c r="I44" s="207"/>
      <c r="J44" s="93" t="str">
        <f>IF(Listes!D2=0,"blanc",
IF(Listes!D2=1,IF(In!F13&lt;&gt;"",In!F13,"-"),
IF(Listes!D2=2,IF(In!G13&lt;&gt;"",In!G13,"-"),
IF(Listes!D2=3,IF(In!H13&lt;&gt;"",In!H13,"-"),
IF(Listes!D2=4,IF(In!I13&lt;&gt;"",In!I13,"-"),
IF(Listes!D2=5,IF(In!J13&lt;&gt;"",In!J13,"-"),
IF(Listes!D2=6,IF(In!K13&lt;&gt;"",In!K13,"-"),
IF(Listes!D2=7,IF(In!L13&lt;&gt;"",In!L13,"-"),
IF(Listes!D2=8,IF(In!M13&lt;&gt;"",In!M13,"-"),
IF(Listes!D2=9,IF(In!N13&lt;&gt;"",In!N13,"-"),
IF(Listes!D2=10,IF(In!O13&lt;&gt;"",In!O13,"-"),
IF(Listes!D2=11,IF(In!P13&lt;&gt;"",In!P13,"-"),
IF(Listes!D2=12,IF(In!Q13&lt;&gt;"",In!Q13,"-"),"-")
)
)
)
)
)
)
)
)
)
)
)
)</f>
        <v>blanc</v>
      </c>
      <c r="K44" s="94" t="str">
        <f>IF(Listes!D2=0,"blanc",
IF(Listes!D2=1,IF(In!F14&lt;&gt;"",In!F14,"-"),
IF(Listes!D2=2,IF(In!G14&lt;&gt;"",In!G14,"-"),
IF(Listes!D2=3,IF(In!H14&lt;&gt;"",In!H14,"-"),
IF(Listes!D2=4,IF(In!I14&lt;&gt;"",In!I14,"-"),
IF(Listes!D2=5,IF(In!J14&lt;&gt;"",In!J14,"-"),
IF(Listes!D2=6,IF(In!K14&lt;&gt;"",In!K14,"-"),
IF(Listes!D2=7,IF(In!L14&lt;&gt;"",In!L14,"-"),
IF(Listes!D2=8,IF(In!M14&lt;&gt;"",In!M14,"-"),
IF(Listes!D2=9,IF(In!N14&lt;&gt;"",In!N14,"-"),
IF(Listes!D2=10,IF(In!O14&lt;&gt;"",In!O14,"-"),
IF(Listes!D2=11,IF(In!P14&lt;&gt;"",In!P14,"-"),
IF(Listes!D2=12,IF(In!Q14&lt;&gt;"",In!Q14,"-"),"-")
)
)
)
)
)
)
)
)
)
)
)
)</f>
        <v>blanc</v>
      </c>
      <c r="L44" s="207"/>
      <c r="M44" s="93" t="str">
        <f>IF(Listes!D2=0,"blanc",
IF(Listes!D2=1,IF(In!F15&lt;&gt;"",In!F15,"-"),
IF(Listes!D2=2,IF(In!G15&lt;&gt;"",In!G15,"-"),
IF(Listes!D2=3,IF(In!H15&lt;&gt;"",In!H15,"-"),
IF(Listes!D2=4,IF(In!I15&lt;&gt;"",In!I15,"-"),
IF(Listes!D2=5,IF(In!J15&lt;&gt;"",In!J15,"-"),
IF(Listes!D2=6,IF(In!K15&lt;&gt;"",In!K15,"-"),
IF(Listes!D2=7,IF(In!L15&lt;&gt;"",In!L15,"-"),
IF(Listes!D2=8,IF(In!M15&lt;&gt;"",In!M15,"-"),
IF(Listes!D2=9,IF(In!N15&lt;&gt;"",In!N15,"-"),
IF(Listes!D2=10,IF(In!O15&lt;&gt;"",In!O15,"-"),
IF(Listes!D2=11,IF(In!P15&lt;&gt;"",In!P15,"-"),
IF(Listes!D2=12,IF(In!Q15&lt;&gt;"",In!Q15,"-"),"-")
)
)
)
)
)
)
)
)
)
)
)
)</f>
        <v>blanc</v>
      </c>
      <c r="N44" s="94" t="str">
        <f>IF(Listes!D2=0,"blanc",
IF(Listes!D2=1,IF(In!F16&lt;&gt;"",In!F16,"-"),
IF(Listes!D2=2,IF(In!G16&lt;&gt;"",In!G16,"-"),
IF(Listes!D2=3,IF(In!H16&lt;&gt;"",In!H16,"-"),
IF(Listes!D2=4,IF(In!I16&lt;&gt;"",In!I16,"-"),
IF(Listes!D2=5,IF(In!J16&lt;&gt;"",In!J16,"-"),
IF(Listes!D2=6,IF(In!K16&lt;&gt;"",In!K16,"-"),
IF(Listes!D2=7,IF(In!L16&lt;&gt;"",In!L16,"-"),
IF(Listes!D2=8,IF(In!M16&lt;&gt;"",In!M16,"-"),
IF(Listes!D2=9,IF(In!N16&lt;&gt;"",In!N16,"-"),
IF(Listes!D2=10,IF(In!O16&lt;&gt;"",In!O16,"-"),
IF(Listes!D2=11,IF(In!P16&lt;&gt;"",In!P16,"-"),
IF(Listes!D2=12,IF(In!Q16&lt;&gt;"",In!Q16,"-"),"-")
)
)
)
)
)
)
)
)
)
)
)
)</f>
        <v>blanc</v>
      </c>
      <c r="O44" s="207"/>
      <c r="P44" s="95" t="str">
        <f>IFERROR(IF(Listes!D2=0,"blanc",
IF(Listes!D2=1,IF(In!F17&lt;&gt;"",In!F17,"-"),
IF(Listes!D2=2,IF(In!G17&lt;&gt;"",In!G17,"-"),
IF(Listes!D2=3,IF(In!H17&lt;&gt;"",In!H17,"-"),
IF(Listes!D2=4,IF(In!I17&lt;&gt;"",In!I17,"-"),
IF(Listes!D2=5,IF(In!J17&lt;&gt;"",In!J17,"-"),
IF(Listes!D2=6,IF(In!K17&lt;&gt;"",In!K17,"-"),
IF(Listes!D2=7,IF(In!L17&lt;&gt;"",In!L17,"-"),
IF(Listes!D2=8,IF(In!M17&lt;&gt;"",In!M17,"-"),
IF(Listes!D2=9,IF(In!N17&lt;&gt;"",In!N17,"-"),
IF(Listes!D2=10,IF(In!O17&lt;&gt;"",In!O17,"-"),
IF(Listes!D2=11,IF(In!P17&lt;&gt;"",In!P17,"-"),
IF(Listes!D2=12,IF(In!Q17&lt;&gt;"",In!Q17,"-"),"-")
)
)
)
)
)
)
)
)
)
)
)
),"-")</f>
        <v>blanc</v>
      </c>
      <c r="Q44" s="40" t="str">
        <f>IF(Listes!D2=0,"blanc",
IF(Listes!D2=1,IF(In!F18&lt;&gt;"",In!F18,"-"),
IF(Listes!D2=2,IF(In!G18&lt;&gt;"",In!G18,"-"),
IF(Listes!D2=3,IF(In!H18&lt;&gt;"",In!H18,"-"),
IF(Listes!D2=4,IF(In!I18&lt;&gt;"",In!I18,"-"),
IF(Listes!D2=5,IF(In!J18&lt;&gt;"",In!J18,"-"),
IF(Listes!D2=6,IF(In!K18&lt;&gt;"",In!K18,"-"),
IF(Listes!D2=7,IF(In!L18&lt;&gt;"",In!L18,"-"),
IF(Listes!D2=8,IF(In!M18&lt;&gt;"",In!M18,"-"),
IF(Listes!D2=9,IF(In!N18&lt;&gt;"",In!N18,"-"),
IF(Listes!D2=10,IF(In!O18&lt;&gt;"",In!O18,"-"),
IF(Listes!D2=11,IF(In!P18&lt;&gt;"",In!P18,"-"),
IF(Listes!D2=12,IF(In!Q18&lt;&gt;"",In!Q18,"-"),"-")
)
)
)
)
)
)
)
)
)
)
)
)</f>
        <v>blanc</v>
      </c>
      <c r="R44" s="209"/>
      <c r="S44" s="87"/>
    </row>
    <row r="45" spans="2:19" ht="117" customHeight="1" thickBot="1" x14ac:dyDescent="0.3">
      <c r="B45" s="87"/>
      <c r="C45" s="219"/>
      <c r="D45" s="211"/>
      <c r="E45" s="211"/>
      <c r="F45" s="207"/>
      <c r="G45" s="211"/>
      <c r="H45" s="211"/>
      <c r="I45" s="207"/>
      <c r="J45" s="211"/>
      <c r="K45" s="211"/>
      <c r="L45" s="207"/>
      <c r="M45" s="211"/>
      <c r="N45" s="211"/>
      <c r="O45" s="207"/>
      <c r="P45" s="211"/>
      <c r="Q45" s="211"/>
      <c r="R45" s="209"/>
      <c r="S45" s="87"/>
    </row>
    <row r="46" spans="2:19" ht="15" customHeight="1" thickBot="1" x14ac:dyDescent="0.3">
      <c r="B46" s="87"/>
      <c r="C46" s="219"/>
      <c r="D46" s="207" t="s">
        <v>86</v>
      </c>
      <c r="E46" s="207"/>
      <c r="F46" s="207"/>
      <c r="G46" s="207" t="s">
        <v>86</v>
      </c>
      <c r="H46" s="207"/>
      <c r="I46" s="207"/>
      <c r="J46" s="207" t="s">
        <v>86</v>
      </c>
      <c r="K46" s="207"/>
      <c r="L46" s="207"/>
      <c r="M46" s="207" t="s">
        <v>86</v>
      </c>
      <c r="N46" s="207"/>
      <c r="O46" s="207"/>
      <c r="P46" s="207" t="s">
        <v>86</v>
      </c>
      <c r="Q46" s="207"/>
      <c r="R46" s="209"/>
      <c r="S46" s="87"/>
    </row>
    <row r="47" spans="2:19" ht="24" customHeight="1" thickBot="1" x14ac:dyDescent="0.3">
      <c r="B47" s="87"/>
      <c r="C47" s="219"/>
      <c r="D47" s="231" t="s">
        <v>76</v>
      </c>
      <c r="E47" s="231"/>
      <c r="F47" s="207"/>
      <c r="G47" s="231" t="s">
        <v>42</v>
      </c>
      <c r="H47" s="231"/>
      <c r="I47" s="207"/>
      <c r="J47" s="231" t="s">
        <v>151</v>
      </c>
      <c r="K47" s="231"/>
      <c r="L47" s="207"/>
      <c r="M47" s="231" t="s">
        <v>80</v>
      </c>
      <c r="N47" s="231"/>
      <c r="O47" s="207"/>
      <c r="P47" s="231" t="s">
        <v>81</v>
      </c>
      <c r="Q47" s="231"/>
      <c r="R47" s="209"/>
      <c r="S47" s="87"/>
    </row>
    <row r="48" spans="2:19" ht="24" customHeight="1" thickBot="1" x14ac:dyDescent="0.3">
      <c r="B48" s="87"/>
      <c r="C48" s="219"/>
      <c r="D48" s="93" t="str">
        <f>IF(Listes!D2=0,"blanc",
IF(Listes!D2=1,IF(In!F11&lt;&gt;"",In!F11,"-"),
IF(Listes!D2=2,IF(In!G11&lt;&gt;"",In!G11,"-"),
IF(Listes!D2=3,IF(In!H11&lt;&gt;"",In!H11,"-"),
IF(Listes!D2=4,IF(In!I11&lt;&gt;"",In!I11,"-"),
IF(Listes!D2=5,IF(In!J11&lt;&gt;"",In!J11,"-"),
IF(Listes!D2=6,IF(In!K11&lt;&gt;"",In!K11,"-"),
IF(Listes!D2=7,IF(In!L11&lt;&gt;"",In!L11,"-"),
IF(Listes!D2=8,IF(In!M11&lt;&gt;"",In!M11,"-"),
IF(Listes!D2=9,IF(In!N11&lt;&gt;"",In!N11,"-"),
IF(Listes!D2=10,IF(In!O11&lt;&gt;"",In!O11,"-"),
IF(Listes!D2=11,IF(In!P11&lt;&gt;"",In!P11,"-"),
IF(Listes!D2=12,IF(In!Q11&lt;&gt;"",In!Q11,"-"),"-")
)
)
)
)
)
)
)
)
)
)
)
)</f>
        <v>blanc</v>
      </c>
      <c r="E48" s="94" t="str">
        <f>IF(Listes!D2=0,"blanc",
IF(Listes!D2=1,IF(In!F12&lt;&gt;"",In!F12,"-"),
IF(Listes!D2=2,IF(In!G12&lt;&gt;"",In!G12,"-"),
IF(Listes!D2=3,IF(In!H12&lt;&gt;"",In!H12,"-"),
IF(Listes!D2=4,IF(In!I12&lt;&gt;"",In!I12,"-"),
IF(Listes!D2=5,IF(In!J12&lt;&gt;"",In!J12,"-"),
IF(Listes!D2=6,IF(In!K12&lt;&gt;"",In!K12,"-"),
IF(Listes!D2=7,IF(In!L12&lt;&gt;"",In!L12,"-"),
IF(Listes!D2=8,IF(In!M12&lt;&gt;"",In!M12,"-"),
IF(Listes!D2=9,IF(In!N12&lt;&gt;"",In!N12,"-"),
IF(Listes!D2=10,IF(In!O12&lt;&gt;"",In!O12,"-"),
IF(Listes!D2=11,IF(In!P12&lt;&gt;"",In!P12,"-"),
IF(Listes!D2=12,IF(In!Q12&lt;&gt;"",In!Q12,"-"),"-")
)
)
)
)
)
)
)
)
)
)
)
)</f>
        <v>blanc</v>
      </c>
      <c r="F48" s="207"/>
      <c r="G48" s="93" t="str">
        <f>IF(Listes!D2=0,"blanc",
IF(Listes!D2=1,IF(In!F19&lt;&gt;"",In!F19,"-"),
IF(Listes!D2=2,IF(In!G19&lt;&gt;"",In!G19,"-"),
IF(Listes!D2=3,IF(In!H19&lt;&gt;"",In!H19,"-"),
IF(Listes!D2=4,IF(In!I19&lt;&gt;"",In!I19,"-"),
IF(Listes!D2=5,IF(In!J19&lt;&gt;"",In!J19,"-"),
IF(Listes!D2=6,IF(In!K19&lt;&gt;"",In!K19,"-"),
IF(Listes!D2=7,IF(In!L19&lt;&gt;"",In!L19,"-"),
IF(Listes!D2=8,IF(In!M19&lt;&gt;"",In!M19,"-"),
IF(Listes!D2=9,IF(In!N19&lt;&gt;"",In!N19,"-"),
IF(Listes!D2=10,IF(In!O19&lt;&gt;"",In!O19,"-"),
IF(Listes!D2=11,IF(In!P19&lt;&gt;"",In!P19,"-"),
IF(Listes!D2=12,IF(In!Q19&lt;&gt;"",In!Q19,"-"),"-")
)
)
)
)
)
)
)
)
)
)
)
)</f>
        <v>blanc</v>
      </c>
      <c r="H48" s="94" t="str">
        <f>IF(Listes!D2=0,"blanc",
IF(Listes!D2=1,IF(In!F20&lt;&gt;"",In!F20,"-"),
IF(Listes!D2=2,IF(In!G20&lt;&gt;"",In!G20,"-"),
IF(Listes!D2=3,IF(In!H20&lt;&gt;"",In!H20,"-"),
IF(Listes!D2=4,IF(In!I20&lt;&gt;"",In!I20,"-"),
IF(Listes!D2=5,IF(In!J20&lt;&gt;"",In!J20,"-"),
IF(Listes!D2=6,IF(In!K20&lt;&gt;"",In!K20,"-"),
IF(Listes!D2=7,IF(In!L20&lt;&gt;"",In!L20,"-"),
IF(Listes!D2=8,IF(In!M20&lt;&gt;"",In!M20,"-"),
IF(Listes!D2=9,IF(In!N20&lt;&gt;"",In!N20,"-"),
IF(Listes!D2=10,IF(In!O20&lt;&gt;"",In!O20,"-"),
IF(Listes!D2=11,IF(In!P20&lt;&gt;"",In!P20,"-"),
IF(Listes!D2=12,IF(In!Q20&lt;&gt;"",In!Q20,"-"),"-")
)
)
)
)
)
)
)
)
)
)
)
)</f>
        <v>blanc</v>
      </c>
      <c r="I48" s="207"/>
      <c r="J48" s="93" t="str">
        <f>IF(Listes!D2=0,"blanc",
IF(Listes!D2=1,IF(In!F21&lt;&gt;"",In!F21,"-"),
IF(Listes!D2=2,IF(In!G21&lt;&gt;"",In!G21,"-"),
IF(Listes!D2=3,IF(In!H21&lt;&gt;"",In!H21,"-"),
IF(Listes!D2=4,IF(In!I21&lt;&gt;"",In!I21,"-"),
IF(Listes!D2=5,IF(In!J21&lt;&gt;"",In!J21,"-"),
IF(Listes!D2=6,IF(In!K21&lt;&gt;"",In!K21,"-"),
IF(Listes!D2=7,IF(In!L21&lt;&gt;"",In!L21,"-"),
IF(Listes!D2=8,IF(In!M21&lt;&gt;"",In!M21,"-"),
IF(Listes!D2=9,IF(In!N21&lt;&gt;"",In!N21,"-"),
IF(Listes!D2=10,IF(In!O21&lt;&gt;"",In!O21,"-"),
IF(Listes!D2=11,IF(In!P21&lt;&gt;"",In!P21,"-"),
IF(Listes!D2=12,IF(In!Q21&lt;&gt;"",In!Q21,"-"),"-")
)
)
)
)
)
)
)
)
)
)
)
)</f>
        <v>blanc</v>
      </c>
      <c r="K48" s="94" t="str">
        <f>IF(Listes!D2=0,"blanc",
IF(Listes!D2=1,IF(In!F22&lt;&gt;"",In!F22,"-"),
IF(Listes!D2=2,IF(In!G22&lt;&gt;"",In!G22,"-"),
IF(Listes!D2=3,IF(In!H22&lt;&gt;"",In!H22,"-"),
IF(Listes!D2=4,IF(In!I22&lt;&gt;"",In!I22,"-"),
IF(Listes!D2=5,IF(In!J22&lt;&gt;"",In!J22,"-"),
IF(Listes!D2=6,IF(In!K22&lt;&gt;"",In!K22,"-"),
IF(Listes!D2=7,IF(In!L22&lt;&gt;"",In!L22,"-"),
IF(Listes!D2=8,IF(In!M22&lt;&gt;"",In!M22,"-"),
IF(Listes!D2=9,IF(In!N22&lt;&gt;"",In!N22,"-"),
IF(Listes!D2=10,IF(In!O22&lt;&gt;"",In!O22,"-"),
IF(Listes!D2=11,IF(In!P22&lt;&gt;"",In!P22,"-"),
IF(Listes!D2=12,IF(In!Q22&lt;&gt;"",In!Q22,"-"),"-")
)
)
)
)
)
)
)
)
)
)
)
)</f>
        <v>blanc</v>
      </c>
      <c r="L48" s="207"/>
      <c r="M48" s="93" t="str">
        <f>IF(Listes!D2=0,"blanc",
IF(Listes!D2=1,IF(In!F23&lt;&gt;"",In!F23,"-"),
IF(Listes!D2=2,IF(In!G23&lt;&gt;"",In!G23,"-"),
IF(Listes!D2=3,IF(In!H23&lt;&gt;"",In!H23,"-"),
IF(Listes!D2=4,IF(In!I23&lt;&gt;"",In!I23,"-"),
IF(Listes!D2=5,IF(In!J23&lt;&gt;"",In!J23,"-"),
IF(Listes!D2=6,IF(In!K23&lt;&gt;"",In!K23,"-"),
IF(Listes!D2=7,IF(In!L23&lt;&gt;"",In!L23,"-"),
IF(Listes!D2=8,IF(In!M23&lt;&gt;"",In!M23,"-"),
IF(Listes!D2=9,IF(In!N23&lt;&gt;"",In!N23,"-"),
IF(Listes!D2=10,IF(In!O23&lt;&gt;"",In!O23,"-"),
IF(Listes!D2=11,IF(In!P23&lt;&gt;"",In!P23,"-"),
IF(Listes!D2=12,IF(In!Q23&lt;&gt;"",In!Q23,"-"),"-")
)
)
)
)
)
)
)
)
)
)
)
)</f>
        <v>blanc</v>
      </c>
      <c r="N48" s="94" t="str">
        <f>IF(Listes!D2=0,"blanc",
IF(Listes!D2=1,IF(In!F24&lt;&gt;"",In!F24,"-"),
IF(Listes!D2=2,IF(In!G24&lt;&gt;"",In!G24,"-"),
IF(Listes!D2=3,IF(In!H24&lt;&gt;"",In!H24,"-"),
IF(Listes!D2=4,IF(In!I24&lt;&gt;"",In!I24,"-"),
IF(Listes!D2=5,IF(In!J24&lt;&gt;"",In!J24,"-"),
IF(Listes!D2=6,IF(In!K24&lt;&gt;"",In!K24,"-"),
IF(Listes!D2=7,IF(In!L24&lt;&gt;"",In!L24,"-"),
IF(Listes!D2=8,IF(In!M24&lt;&gt;"",In!M24,"-"),
IF(Listes!D2=9,IF(In!N24&lt;&gt;"",In!N24,"-"),
IF(Listes!D2=10,IF(In!O24&lt;&gt;"",In!O24,"-"),
IF(Listes!D2=11,IF(In!P24&lt;&gt;"",In!P24,"-"),
IF(Listes!D2=12,IF(In!Q24&lt;&gt;"",In!Q24,"-"),"-")
)
)
)
)
)
)
)
)
)
)
)
)</f>
        <v>blanc</v>
      </c>
      <c r="O48" s="207"/>
      <c r="P48" s="93" t="str">
        <f>IF(Listes!D2=0,"blanc",
IF(Listes!D2=1,IF(In!F25&lt;&gt;"",In!F25,"-"),
IF(Listes!D2=2,IF(In!G25&lt;&gt;"",In!G25,"-"),
IF(Listes!D2=3,IF(In!H25&lt;&gt;"",In!H25,"-"),
IF(Listes!D2=4,IF(In!I25&lt;&gt;"",In!I25,"-"),
IF(Listes!D2=5,IF(In!J25&lt;&gt;"",In!J25,"-"),
IF(Listes!D2=6,IF(In!K25&lt;&gt;"",In!K25,"-"),
IF(Listes!D2=7,IF(In!L25&lt;&gt;"",In!L25,"-"),
IF(Listes!D2=8,IF(In!M25&lt;&gt;"",In!M25,"-"),
IF(Listes!D2=9,IF(In!N25&lt;&gt;"",In!N25,"-"),
IF(Listes!D2=10,IF(In!O25&lt;&gt;"",In!O25,"-"),
IF(Listes!D2=11,IF(In!P25&lt;&gt;"",In!P25,"-"),
IF(Listes!D2=12,IF(In!Q25&lt;&gt;"",In!Q25,"-"),"-")
)
)
)
)
)
)
)
)
)
)
)
)</f>
        <v>blanc</v>
      </c>
      <c r="Q48" s="94" t="str">
        <f>IF(Listes!D2=0,"blanc",
IF(Listes!D2=1,IF(In!F26&lt;&gt;"",In!F26,"-"),
IF(Listes!D2=2,IF(In!G26&lt;&gt;"",In!G26,"-"),
IF(Listes!D2=3,IF(In!H26&lt;&gt;"",In!H26,"-"),
IF(Listes!D2=4,IF(In!I26&lt;&gt;"",In!I26,"-"),
IF(Listes!D2=5,IF(In!J26&lt;&gt;"",In!J26,"-"),
IF(Listes!D2=6,IF(In!K26&lt;&gt;"",In!K26,"-"),
IF(Listes!D2=7,IF(In!L26&lt;&gt;"",In!L26,"-"),
IF(Listes!D2=8,IF(In!M26&lt;&gt;"",In!M26,"-"),
IF(Listes!D2=9,IF(In!N26&lt;&gt;"",In!N26,"-"),
IF(Listes!D2=10,IF(In!O26&lt;&gt;"",In!O26,"-"),
IF(Listes!D2=11,IF(In!P26&lt;&gt;"",In!P26,"-"),
IF(Listes!D2=12,IF(In!Q26&lt;&gt;"",In!Q26,"-"),"-")
)
)
)
)
)
)
)
)
)
)
)
)</f>
        <v>blanc</v>
      </c>
      <c r="R48" s="209"/>
      <c r="S48" s="87"/>
    </row>
    <row r="49" spans="2:19" ht="117" customHeight="1" thickBot="1" x14ac:dyDescent="0.3">
      <c r="B49" s="87"/>
      <c r="C49" s="219"/>
      <c r="D49" s="211"/>
      <c r="E49" s="211"/>
      <c r="F49" s="207"/>
      <c r="G49" s="211"/>
      <c r="H49" s="211"/>
      <c r="I49" s="207"/>
      <c r="J49" s="211"/>
      <c r="K49" s="211"/>
      <c r="L49" s="207"/>
      <c r="M49" s="211"/>
      <c r="N49" s="211"/>
      <c r="O49" s="207"/>
      <c r="P49" s="211"/>
      <c r="Q49" s="211"/>
      <c r="R49" s="209"/>
      <c r="S49" s="87"/>
    </row>
    <row r="50" spans="2:19" ht="24.95" customHeight="1" thickBot="1" x14ac:dyDescent="0.3">
      <c r="B50" s="87"/>
      <c r="C50" s="91" t="s">
        <v>125</v>
      </c>
      <c r="D50" s="96" t="s">
        <v>125</v>
      </c>
      <c r="E50" s="96" t="s">
        <v>125</v>
      </c>
      <c r="F50" s="96" t="s">
        <v>125</v>
      </c>
      <c r="G50" s="96" t="s">
        <v>125</v>
      </c>
      <c r="H50" s="96" t="s">
        <v>125</v>
      </c>
      <c r="I50" s="96" t="s">
        <v>125</v>
      </c>
      <c r="J50" s="96" t="s">
        <v>125</v>
      </c>
      <c r="K50" s="96" t="s">
        <v>125</v>
      </c>
      <c r="L50" s="96" t="s">
        <v>125</v>
      </c>
      <c r="M50" s="96" t="s">
        <v>125</v>
      </c>
      <c r="N50" s="96" t="s">
        <v>125</v>
      </c>
      <c r="O50" s="96" t="s">
        <v>125</v>
      </c>
      <c r="P50" s="96" t="s">
        <v>125</v>
      </c>
      <c r="Q50" s="96" t="s">
        <v>125</v>
      </c>
      <c r="R50" s="92" t="s">
        <v>125</v>
      </c>
      <c r="S50" s="87"/>
    </row>
    <row r="51" spans="2:19" ht="24" customHeight="1" thickBot="1" x14ac:dyDescent="0.3">
      <c r="B51" s="87"/>
      <c r="C51" s="91" t="s">
        <v>125</v>
      </c>
      <c r="D51" s="241" t="s">
        <v>115</v>
      </c>
      <c r="E51" s="241"/>
      <c r="F51" s="241"/>
      <c r="G51" s="241"/>
      <c r="H51" s="241"/>
      <c r="I51" s="241"/>
      <c r="J51" s="241"/>
      <c r="K51" s="241"/>
      <c r="L51" s="241"/>
      <c r="M51" s="241"/>
      <c r="N51" s="241"/>
      <c r="O51" s="241"/>
      <c r="P51" s="241"/>
      <c r="Q51" s="241"/>
      <c r="R51" s="92" t="s">
        <v>125</v>
      </c>
      <c r="S51" s="87"/>
    </row>
    <row r="52" spans="2:19" ht="117" customHeight="1" thickBot="1" x14ac:dyDescent="0.3">
      <c r="B52" s="87"/>
      <c r="C52" s="91" t="s">
        <v>125</v>
      </c>
      <c r="D52" s="97"/>
      <c r="E52" s="213" t="str">
        <f>IF(Listes!D2=0,"",
IF(Listes!D2=1,IF(In!U7&lt;&gt;"",In!U7,"-"),
IF(Listes!D2=2,IF(In!U10&lt;&gt;"",In!U10,"-"),
IF(Listes!D2=3,IF(In!U13&lt;&gt;"",In!U13,"-"),
IF(Listes!D2=4,IF(In!U16&lt;&gt;"",In!U16,"-"),
IF(Listes!D2=5,IF(In!U19&lt;&gt;"",In!U19,"-"),
IF(Listes!D2=6,IF(In!U22&lt;&gt;"",In!U22,"-"),
IF(Listes!D2=7,IF(In!U25&lt;&gt;"",In!U25,"-"),
IF(Listes!D2=8,IF(In!U28&lt;&gt;"",In!U28,"-"),
IF(Listes!D2=9,IF(In!U31&lt;&gt;"",In!U31,"-"),
IF(Listes!D2=10,IF(In!U34&lt;&gt;"",In!U34,"-"),
IF(Listes!D2=11,IF(In!U37&lt;&gt;"",In!U37,"-"),
IF(Listes!D2=12,IF(In!U40&lt;&gt;"",In!U40,"-"),
"")
)
)
)
)
)
)
)
)
)
)
)
)</f>
        <v/>
      </c>
      <c r="F52" s="213"/>
      <c r="G52" s="213"/>
      <c r="H52" s="213"/>
      <c r="I52" s="213"/>
      <c r="J52" s="213"/>
      <c r="K52" s="213"/>
      <c r="L52" s="213"/>
      <c r="M52" s="213"/>
      <c r="N52" s="213"/>
      <c r="O52" s="213"/>
      <c r="P52" s="213"/>
      <c r="Q52" s="98"/>
      <c r="R52" s="92" t="s">
        <v>125</v>
      </c>
      <c r="S52" s="87"/>
    </row>
    <row r="53" spans="2:19" ht="24.95" customHeight="1" x14ac:dyDescent="0.25">
      <c r="B53" s="87"/>
      <c r="C53" s="214" t="s">
        <v>86</v>
      </c>
      <c r="D53" s="215"/>
      <c r="E53" s="215"/>
      <c r="F53" s="215"/>
      <c r="G53" s="215"/>
      <c r="H53" s="215"/>
      <c r="I53" s="215"/>
      <c r="J53" s="215"/>
      <c r="K53" s="215"/>
      <c r="L53" s="215"/>
      <c r="M53" s="215"/>
      <c r="N53" s="215"/>
      <c r="O53" s="215"/>
      <c r="P53" s="215"/>
      <c r="Q53" s="215"/>
      <c r="R53" s="216"/>
      <c r="S53" s="87"/>
    </row>
    <row r="54" spans="2:19" ht="24.95" customHeight="1" x14ac:dyDescent="0.25">
      <c r="B54" s="87"/>
      <c r="C54" s="218"/>
      <c r="D54" s="218"/>
      <c r="E54" s="218"/>
      <c r="F54" s="218"/>
      <c r="G54" s="218"/>
      <c r="H54" s="218"/>
      <c r="I54" s="218"/>
      <c r="J54" s="218"/>
      <c r="K54" s="218"/>
      <c r="L54" s="218"/>
      <c r="M54" s="218"/>
      <c r="N54" s="218"/>
      <c r="O54" s="218"/>
      <c r="P54" s="218"/>
      <c r="Q54" s="218"/>
      <c r="R54" s="218"/>
      <c r="S54" s="87"/>
    </row>
    <row r="55" spans="2:19" ht="39.950000000000003" customHeight="1" x14ac:dyDescent="0.25">
      <c r="B55" s="87"/>
      <c r="C55" s="218"/>
      <c r="D55" s="218"/>
      <c r="E55" s="218"/>
      <c r="F55" s="218"/>
      <c r="G55" s="218"/>
      <c r="H55" s="218"/>
      <c r="I55" s="218"/>
      <c r="J55" s="218"/>
      <c r="K55" s="218"/>
      <c r="L55" s="218"/>
      <c r="M55" s="218"/>
      <c r="N55" s="218"/>
      <c r="O55" s="218"/>
      <c r="P55" s="218"/>
      <c r="Q55" s="218"/>
      <c r="R55" s="218"/>
      <c r="S55" s="87"/>
    </row>
    <row r="56" spans="2:19" ht="39.950000000000003" customHeight="1" x14ac:dyDescent="0.25">
      <c r="B56" s="87"/>
      <c r="C56" s="103" t="s">
        <v>85</v>
      </c>
      <c r="D56" s="235" t="s">
        <v>85</v>
      </c>
      <c r="E56" s="235"/>
      <c r="F56" s="235"/>
      <c r="G56" s="235"/>
      <c r="H56" s="235"/>
      <c r="I56" s="235"/>
      <c r="J56" s="235"/>
      <c r="K56" s="235"/>
      <c r="L56" s="235"/>
      <c r="M56" s="235"/>
      <c r="N56" s="235"/>
      <c r="O56" s="235"/>
      <c r="P56" s="235"/>
      <c r="Q56" s="235"/>
      <c r="R56" s="104" t="s">
        <v>85</v>
      </c>
      <c r="S56" s="87"/>
    </row>
    <row r="57" spans="2:19" ht="24.95" customHeight="1" thickBot="1" x14ac:dyDescent="0.3">
      <c r="B57" s="87"/>
      <c r="C57" s="223" t="s">
        <v>86</v>
      </c>
      <c r="D57" s="224"/>
      <c r="E57" s="224"/>
      <c r="F57" s="224"/>
      <c r="G57" s="224"/>
      <c r="H57" s="224"/>
      <c r="I57" s="224"/>
      <c r="J57" s="224"/>
      <c r="K57" s="224"/>
      <c r="L57" s="224"/>
      <c r="M57" s="224"/>
      <c r="N57" s="224"/>
      <c r="O57" s="224"/>
      <c r="P57" s="224"/>
      <c r="Q57" s="224"/>
      <c r="R57" s="225"/>
      <c r="S57" s="87"/>
    </row>
    <row r="58" spans="2:19" ht="24" customHeight="1" thickBot="1" x14ac:dyDescent="0.3">
      <c r="B58" s="87"/>
      <c r="C58" s="219" t="s">
        <v>86</v>
      </c>
      <c r="D58" s="253" t="s">
        <v>6</v>
      </c>
      <c r="E58" s="253"/>
      <c r="F58" s="207" t="s">
        <v>86</v>
      </c>
      <c r="G58" s="253" t="s">
        <v>18</v>
      </c>
      <c r="H58" s="253"/>
      <c r="I58" s="207" t="s">
        <v>86</v>
      </c>
      <c r="J58" s="253" t="s">
        <v>0</v>
      </c>
      <c r="K58" s="253"/>
      <c r="L58" s="207" t="s">
        <v>86</v>
      </c>
      <c r="M58" s="253" t="s">
        <v>3</v>
      </c>
      <c r="N58" s="253"/>
      <c r="O58" s="207" t="s">
        <v>86</v>
      </c>
      <c r="P58" s="253" t="s">
        <v>19</v>
      </c>
      <c r="Q58" s="253"/>
      <c r="R58" s="209" t="s">
        <v>86</v>
      </c>
      <c r="S58" s="87"/>
    </row>
    <row r="59" spans="2:19" ht="24" customHeight="1" thickBot="1" x14ac:dyDescent="0.3">
      <c r="B59" s="87"/>
      <c r="C59" s="219"/>
      <c r="D59" s="93" t="str">
        <f>IF(Listes!D2=0,"blanc",
IF(Listes!D2=1,IF(X!F7&lt;&gt;"",X!F7,"-"),
IF(Listes!D2=2,IF(X!G7&lt;&gt;"",X!G7,"-"),
IF(Listes!D2=3,IF(X!H7&lt;&gt;"",X!H7,"-"),
IF(Listes!D2=4,IF(X!I7&lt;&gt;"",X!I7,"-"),
IF(Listes!D2=5,IF(X!J7&lt;&gt;"",X!J7,"-"),
IF(Listes!D2=6,IF(X!K7&lt;&gt;"",X!K7,"-"),
IF(Listes!D2=7,IF(X!L7&lt;&gt;"",X!L7,"-"),
IF(Listes!D2=8,IF(X!M7&lt;&gt;"",X!M7,"-"),
IF(Listes!D2=9,IF(X!N7&lt;&gt;"",X!N7,"-"),
IF(Listes!D2=10,IF(X!O7&lt;&gt;"",X!O7,"-"),
IF(Listes!D2=11,IF(X!P7&lt;&gt;"",X!P7,"-"),
IF(Listes!D2=12,IF(X!Q7&lt;&gt;"",X!Q7,"-"),"-")
)
)
)
)
)
)
)
)
)
)
)
)</f>
        <v>blanc</v>
      </c>
      <c r="E59" s="94" t="str">
        <f>IF(Listes!D2=0,"blanc",
IF(Listes!D2=1,IF(X!F8&lt;&gt;"",X!F8,"-"),
IF(Listes!D2=2,IF(X!G8&lt;&gt;"",X!G8,"-"),
IF(Listes!D2=3,IF(X!H8&lt;&gt;"",X!H8,"-"),
IF(Listes!D2=4,IF(X!I8&lt;&gt;"",X!I8,"-"),
IF(Listes!D2=5,IF(X!J8&lt;&gt;"",X!J8,"-"),
IF(Listes!D2=6,IF(X!K8&lt;&gt;"",X!K8,"-"),
IF(Listes!D2=7,IF(X!L8&lt;&gt;"",X!L8,"-"),
IF(Listes!D2=8,IF(X!M8&lt;&gt;"",X!M8,"-"),
IF(Listes!D2=9,IF(X!N8&lt;&gt;"",X!N8,"-"),
IF(Listes!D2=10,IF(X!O8&lt;&gt;"",X!O8,"-"),
IF(Listes!D2=11,IF(X!P8&lt;&gt;"",X!P8,"-"),
IF(Listes!D2=12,IF(X!Q8&lt;&gt;"",X!Q8,"-"),"-")
)
)
)
)
)
)
)
)
)
)
)
)</f>
        <v>blanc</v>
      </c>
      <c r="F59" s="207"/>
      <c r="G59" s="93" t="str">
        <f>IF(Listes!D2=0,"blanc",
IF(Listes!D2=1,IF(X!F9&lt;&gt;"",X!F9,"-"),
IF(Listes!D2=2,IF(X!G9&lt;&gt;"",X!G9,"-"),
IF(Listes!D2=3,IF(X!H9&lt;&gt;"",X!H9,"-"),
IF(Listes!D2=4,IF(X!I9&lt;&gt;"",X!I9,"-"),
IF(Listes!D2=5,IF(X!J9&lt;&gt;"",X!J9,"-"),
IF(Listes!D2=6,IF(X!K9&lt;&gt;"",X!K9,"-"),
IF(Listes!D2=7,IF(X!L9&lt;&gt;"",X!L9,"-"),
IF(Listes!D2=8,IF(X!M9&lt;&gt;"",X!M9,"-"),
IF(Listes!D2=9,IF(X!N9&lt;&gt;"",X!N9,"-"),
IF(Listes!D2=10,IF(X!O9&lt;&gt;"",X!O9,"-"),
IF(Listes!D2=11,IF(X!P9&lt;&gt;"",X!P9,"-"),
IF(Listes!D2=12,IF(X!Q9&lt;&gt;"",X!Q9,"-"),"-")
)
)
)
)
)
)
)
)
)
)
)
)</f>
        <v>blanc</v>
      </c>
      <c r="H59" s="94" t="str">
        <f>IF(Listes!D2=0,"blanc",
IF(Listes!D2=1,IF(X!F10&lt;&gt;"",X!F10,"-"),
IF(Listes!D2=2,IF(X!G10&lt;&gt;"",X!G10,"-"),
IF(Listes!D2=3,IF(X!H10&lt;&gt;"",X!H10,"-"),
IF(Listes!D2=4,IF(X!I10&lt;&gt;"",X!I10,"-"),
IF(Listes!D2=5,IF(X!J10&lt;&gt;"",X!J10,"-"),
IF(Listes!D2=6,IF(X!K10&lt;&gt;"",X!K10,"-"),
IF(Listes!D2=7,IF(X!L10&lt;&gt;"",X!L10,"-"),
IF(Listes!D2=8,IF(X!M10&lt;&gt;"",X!M10,"-"),
IF(Listes!D2=9,IF(X!N10&lt;&gt;"",X!N10,"-"),
IF(Listes!D2=10,IF(X!O10&lt;&gt;"",X!O10,"-"),
IF(Listes!D2=11,IF(X!P10&lt;&gt;"",X!P10,"-"),
IF(Listes!D2=12,IF(X!Q10&lt;&gt;"",X!Q10,"-"),"-")
)
)
)
)
)
)
)
)
)
)
)
)</f>
        <v>blanc</v>
      </c>
      <c r="I59" s="207"/>
      <c r="J59" s="93" t="str">
        <f>IF(Listes!D2=0,"blanc",
IF(Listes!D2=1,IF(X!F11&lt;&gt;"",X!F11,"-"),
IF(Listes!D2=2,IF(X!G11&lt;&gt;"",X!G11,"-"),
IF(Listes!D2=3,IF(X!H11&lt;&gt;"",X!H11,"-"),
IF(Listes!D2=4,IF(X!I11&lt;&gt;"",X!I11,"-"),
IF(Listes!D2=5,IF(X!J11&lt;&gt;"",X!J11,"-"),
IF(Listes!D2=6,IF(X!K11&lt;&gt;"",X!K11,"-"),
IF(Listes!D2=7,IF(X!L11&lt;&gt;"",X!L11,"-"),
IF(Listes!D2=8,IF(X!M11&lt;&gt;"",X!M11,"-"),
IF(Listes!D2=9,IF(X!N11&lt;&gt;"",X!N11,"-"),
IF(Listes!D2=10,IF(X!O11&lt;&gt;"",X!O11,"-"),
IF(Listes!D2=11,IF(X!P11&lt;&gt;"",X!P11,"-"),
IF(Listes!D2=12,IF(X!Q11&lt;&gt;"",X!Q11,"-"),"-")
)
)
)
)
)
)
)
)
)
)
)
)</f>
        <v>blanc</v>
      </c>
      <c r="K59" s="94" t="str">
        <f>IF(Listes!D2=0,"blanc",
IF(Listes!D2=1,IF(X!F12&lt;&gt;"",X!F12,"-"),
IF(Listes!D2=2,IF(X!G12&lt;&gt;"",X!G12,"-"),
IF(Listes!D2=3,IF(X!H12&lt;&gt;"",X!H12,"-"),
IF(Listes!D2=4,IF(X!I12&lt;&gt;"",X!I12,"-"),
IF(Listes!D2=5,IF(X!J12&lt;&gt;"",X!J12,"-"),
IF(Listes!D2=6,IF(X!K12&lt;&gt;"",X!K12,"-"),
IF(Listes!D2=7,IF(X!L12&lt;&gt;"",X!L12,"-"),
IF(Listes!D2=8,IF(X!M12&lt;&gt;"",X!M12,"-"),
IF(Listes!D2=9,IF(X!N12&lt;&gt;"",X!N12,"-"),
IF(Listes!D2=10,IF(X!O12&lt;&gt;"",X!O12,"-"),
IF(Listes!D2=11,IF(X!P12&lt;&gt;"",X!P12,"-"),
IF(Listes!D2=12,IF(X!Q12&lt;&gt;"",X!Q12,"-"),"-")
)
)
)
)
)
)
)
)
)
)
)
)</f>
        <v>blanc</v>
      </c>
      <c r="L59" s="207"/>
      <c r="M59" s="93" t="str">
        <f>IF(Listes!D2=0,"blanc",
IF(Listes!D2=1,IF(X!F13&lt;&gt;"",X!F13,"-"),
IF(Listes!D2=2,IF(X!G13&lt;&gt;"",X!G13,"-"),
IF(Listes!D2=3,IF(X!H13&lt;&gt;"",X!H13,"-"),
IF(Listes!D2=4,IF(X!I13&lt;&gt;"",X!I13,"-"),
IF(Listes!D2=5,IF(X!J13&lt;&gt;"",X!J13,"-"),
IF(Listes!D2=6,IF(X!K13&lt;&gt;"",X!K13,"-"),
IF(Listes!D2=7,IF(X!L13&lt;&gt;"",X!L13,"-"),
IF(Listes!D2=8,IF(X!M13&lt;&gt;"",X!M13,"-"),
IF(Listes!D2=9,IF(X!N13&lt;&gt;"",X!N13,"-"),
IF(Listes!D2=10,IF(X!O13&lt;&gt;"",X!O13,"-"),
IF(Listes!D2=11,IF(X!P13&lt;&gt;"",X!P13,"-"),
IF(Listes!D2=12,IF(X!Q13&lt;&gt;"",X!Q13,"-"),"-")
)
)
)
)
)
)
)
)
)
)
)
)</f>
        <v>blanc</v>
      </c>
      <c r="N59" s="94" t="str">
        <f>IF(Listes!D2=0,"blanc",
IF(Listes!D2=1,IF(X!F14&lt;&gt;"",X!F14,"-"),
IF(Listes!D2=2,IF(X!G14&lt;&gt;"",X!G14,"-"),
IF(Listes!D2=3,IF(X!H14&lt;&gt;"",X!H14,"-"),
IF(Listes!D2=4,IF(X!I14&lt;&gt;"",X!I14,"-"),
IF(Listes!D2=5,IF(X!J14&lt;&gt;"",X!J14,"-"),
IF(Listes!D2=6,IF(X!K14&lt;&gt;"",X!K14,"-"),
IF(Listes!D2=7,IF(X!L14&lt;&gt;"",X!L14,"-"),
IF(Listes!D2=8,IF(X!M14&lt;&gt;"",X!M14,"-"),
IF(Listes!D2=9,IF(X!N14&lt;&gt;"",X!N14,"-"),
IF(Listes!D2=10,IF(X!O14&lt;&gt;"",X!O14,"-"),
IF(Listes!D2=11,IF(X!P14&lt;&gt;"",X!P14,"-"),
IF(Listes!D2=12,IF(X!Q14&lt;&gt;"",X!Q14,"-"),"-")
)
)
)
)
)
)
)
)
)
)
)
)</f>
        <v>blanc</v>
      </c>
      <c r="O59" s="207"/>
      <c r="P59" s="93" t="str">
        <f>IF(Listes!D2=0,"blanc",
IF(Listes!D2=1,IF(X!F25&lt;&gt;"",X!F25,"-"),
IF(Listes!D2=2,IF(X!G25&lt;&gt;"",X!G25,"-"),
IF(Listes!D2=3,IF(X!H25&lt;&gt;"",X!H25,"-"),
IF(Listes!D2=4,IF(X!I25&lt;&gt;"",X!I25,"-"),
IF(Listes!D2=5,IF(X!J25&lt;&gt;"",X!J25,"-"),
IF(Listes!D2=6,IF(X!K25&lt;&gt;"",X!K25,"-"),
IF(Listes!D2=7,IF(X!L25&lt;&gt;"",X!L25,"-"),
IF(Listes!D2=8,IF(X!M25&lt;&gt;"",X!M25,"-"),
IF(Listes!D2=9,IF(X!N25&lt;&gt;"",X!N25,"-"),
IF(Listes!D2=10,IF(X!O25&lt;&gt;"",X!O25,"-"),
IF(Listes!D2=11,IF(X!P25&lt;&gt;"",X!P25,"-"),
IF(Listes!D2=12,IF(X!Q25&lt;&gt;"",X!Q25,"-"),"-")
)
)
)
)
)
)
)
)
)
)
)
)</f>
        <v>blanc</v>
      </c>
      <c r="Q59" s="94" t="str">
        <f>IF(Listes!D2=0,"blanc",
IF(Listes!D2=1,IF(X!F26&lt;&gt;"",X!F26,"-"),
IF(Listes!D2=2,IF(X!G26&lt;&gt;"",X!G26,"-"),
IF(Listes!D2=3,IF(X!H26&lt;&gt;"",X!H26,"-"),
IF(Listes!D2=4,IF(X!I26&lt;&gt;"",X!I26,"-"),
IF(Listes!D2=5,IF(X!J26&lt;&gt;"",X!J26,"-"),
IF(Listes!D2=6,IF(X!K26&lt;&gt;"",X!K26,"-"),
IF(Listes!D2=7,IF(X!L26&lt;&gt;"",X!L26,"-"),
IF(Listes!D2=8,IF(X!M26&lt;&gt;"",X!M26,"-"),
IF(Listes!D2=9,IF(X!N26&lt;&gt;"",X!N26,"-"),
IF(Listes!D2=10,IF(X!O26&lt;&gt;"",X!O26,"-"),
IF(Listes!D2=11,IF(X!P26&lt;&gt;"",X!P26,"-"),
IF(Listes!D2=12,IF(X!Q26&lt;&gt;"",X!Q26,"-"),"-")
)
)
)
)
)
)
)
)
)
)
)
)</f>
        <v>blanc</v>
      </c>
      <c r="R59" s="209"/>
      <c r="S59" s="87"/>
    </row>
    <row r="60" spans="2:19" ht="117" customHeight="1" thickBot="1" x14ac:dyDescent="0.3">
      <c r="B60" s="87"/>
      <c r="C60" s="219"/>
      <c r="D60" s="211"/>
      <c r="E60" s="211"/>
      <c r="F60" s="207"/>
      <c r="G60" s="211"/>
      <c r="H60" s="211"/>
      <c r="I60" s="207"/>
      <c r="J60" s="211"/>
      <c r="K60" s="211"/>
      <c r="L60" s="207"/>
      <c r="M60" s="211"/>
      <c r="N60" s="211"/>
      <c r="O60" s="207"/>
      <c r="P60" s="211"/>
      <c r="Q60" s="211"/>
      <c r="R60" s="209"/>
      <c r="S60" s="87"/>
    </row>
    <row r="61" spans="2:19" ht="15" customHeight="1" thickBot="1" x14ac:dyDescent="0.3">
      <c r="B61" s="87"/>
      <c r="C61" s="219"/>
      <c r="D61" s="207" t="s">
        <v>86</v>
      </c>
      <c r="E61" s="207"/>
      <c r="F61" s="207"/>
      <c r="G61" s="207" t="s">
        <v>86</v>
      </c>
      <c r="H61" s="207"/>
      <c r="I61" s="207"/>
      <c r="J61" s="207" t="s">
        <v>86</v>
      </c>
      <c r="K61" s="207"/>
      <c r="L61" s="207"/>
      <c r="M61" s="207" t="s">
        <v>86</v>
      </c>
      <c r="N61" s="207"/>
      <c r="O61" s="207"/>
      <c r="P61" s="207" t="s">
        <v>86</v>
      </c>
      <c r="Q61" s="207"/>
      <c r="R61" s="209"/>
      <c r="S61" s="87"/>
    </row>
    <row r="62" spans="2:19" ht="24" customHeight="1" thickBot="1" x14ac:dyDescent="0.3">
      <c r="B62" s="87"/>
      <c r="C62" s="219"/>
      <c r="D62" s="253" t="s">
        <v>4</v>
      </c>
      <c r="E62" s="253"/>
      <c r="F62" s="207"/>
      <c r="G62" s="253" t="s">
        <v>70</v>
      </c>
      <c r="H62" s="253"/>
      <c r="I62" s="207"/>
      <c r="J62" s="253" t="s">
        <v>17</v>
      </c>
      <c r="K62" s="253"/>
      <c r="L62" s="207"/>
      <c r="M62" s="253" t="s">
        <v>5</v>
      </c>
      <c r="N62" s="253"/>
      <c r="O62" s="207"/>
      <c r="P62" s="253" t="s">
        <v>1</v>
      </c>
      <c r="Q62" s="253"/>
      <c r="R62" s="209"/>
      <c r="S62" s="87"/>
    </row>
    <row r="63" spans="2:19" ht="24" customHeight="1" thickBot="1" x14ac:dyDescent="0.3">
      <c r="B63" s="87"/>
      <c r="C63" s="219"/>
      <c r="D63" s="93" t="str">
        <f>IF(Listes!D2=0,"blanc",
IF(Listes!D2=1,IF(X!F15&lt;&gt;"",X!F15,"-"),
IF(Listes!D2=2,IF(X!G15&lt;&gt;"",X!G15,"-"),
IF(Listes!D2=3,IF(X!H15&lt;&gt;"",X!H15,"-"),
IF(Listes!D2=4,IF(X!I15&lt;&gt;"",X!I15,"-"),
IF(Listes!D2=5,IF(X!J15&lt;&gt;"",X!J15,"-"),
IF(Listes!D2=6,IF(X!K15&lt;&gt;"",X!K15,"-"),
IF(Listes!D2=7,IF(X!L15&lt;&gt;"",X!L15,"-"),
IF(Listes!D2=8,IF(X!M15&lt;&gt;"",X!M15,"-"),
IF(Listes!D2=9,IF(X!N15&lt;&gt;"",X!N15,"-"),
IF(Listes!D2=10,IF(X!O15&lt;&gt;"",X!O15,"-"),
IF(Listes!D2=11,IF(X!P15&lt;&gt;"",X!P15,"-"),
IF(Listes!D2=12,IF(X!Q15&lt;&gt;"",X!Q15,"-"),"-")
)
)
)
)
)
)
)
)
)
)
)
)</f>
        <v>blanc</v>
      </c>
      <c r="E63" s="94" t="str">
        <f>IF(Listes!D2=0,"blanc",
IF(Listes!D2=1,IF(X!F16&lt;&gt;"",X!F16,"-"),
IF(Listes!D2=2,IF(X!G16&lt;&gt;"",X!G16,"-"),
IF(Listes!D2=3,IF(X!H16&lt;&gt;"",X!H16,"-"),
IF(Listes!D2=4,IF(X!I16&lt;&gt;"",X!I16,"-"),
IF(Listes!D2=5,IF(X!J16&lt;&gt;"",X!J16,"-"),
IF(Listes!D2=6,IF(X!K16&lt;&gt;"",X!K16,"-"),
IF(Listes!D2=7,IF(X!L16&lt;&gt;"",X!L16,"-"),
IF(Listes!D2=8,IF(X!M16&lt;&gt;"",X!M16,"-"),
IF(Listes!D2=9,IF(X!N16&lt;&gt;"",X!N16,"-"),
IF(Listes!D2=10,IF(X!O16&lt;&gt;"",X!O16,"-"),
IF(Listes!D2=11,IF(X!P16&lt;&gt;"",X!P16,"-"),
IF(Listes!D2=12,IF(X!Q16&lt;&gt;"",X!Q16,"-"),"-")
)
)
)
)
)
)
)
)
)
)
)
)</f>
        <v>blanc</v>
      </c>
      <c r="F63" s="207"/>
      <c r="G63" s="93" t="str">
        <f>IF(Listes!D2=0,"blanc",
IF(Listes!D2=1,IF(X!F17&lt;&gt;"",X!F17,"-"),
IF(Listes!D2=2,IF(X!G17&lt;&gt;"",X!G17,"-"),
IF(Listes!D2=3,IF(X!H17&lt;&gt;"",X!H17,"-"),
IF(Listes!D2=4,IF(X!I17&lt;&gt;"",X!I17,"-"),
IF(Listes!D2=5,IF(X!J17&lt;&gt;"",X!J17,"-"),
IF(Listes!D2=6,IF(X!K17&lt;&gt;"",X!K17,"-"),
IF(Listes!D2=7,IF(X!L17&lt;&gt;"",X!L17,"-"),
IF(Listes!D2=8,IF(X!M17&lt;&gt;"",X!M17,"-"),
IF(Listes!D2=9,IF(X!N17&lt;&gt;"",X!N17,"-"),
IF(Listes!D2=10,IF(X!O17&lt;&gt;"",X!O17,"-"),
IF(Listes!D2=11,IF(X!P17&lt;&gt;"",X!P17,"-"),
IF(Listes!D2=12,IF(X!Q17&lt;&gt;"",X!Q17,"-"),"-")
)
)
)
)
)
)
)
)
)
)
)
)</f>
        <v>blanc</v>
      </c>
      <c r="H63" s="94" t="str">
        <f>IF(Listes!D2=0,"blanc",
IF(Listes!D2=1,IF(X!F18&lt;&gt;"",X!F18,"-"),
IF(Listes!D2=2,IF(X!G18&lt;&gt;"",X!G18,"-"),
IF(Listes!D2=3,IF(X!H18&lt;&gt;"",X!H18,"-"),
IF(Listes!D2=4,IF(X!I18&lt;&gt;"",X!I18,"-"),
IF(Listes!D2=5,IF(X!J18&lt;&gt;"",X!J18,"-"),
IF(Listes!D2=6,IF(X!K18&lt;&gt;"",X!K18,"-"),
IF(Listes!D2=7,IF(X!L18&lt;&gt;"",X!L18,"-"),
IF(Listes!D2=8,IF(X!M18&lt;&gt;"",X!M18,"-"),
IF(Listes!D2=9,IF(X!N18&lt;&gt;"",X!N18,"-"),
IF(Listes!D2=10,IF(X!O18&lt;&gt;"",X!O18,"-"),
IF(Listes!D2=11,IF(X!P18&lt;&gt;"",X!P18,"-"),
IF(Listes!D2=12,IF(X!Q18&lt;&gt;"",X!Q18,"-"),"-")
)
)
)
)
)
)
)
)
)
)
)
)</f>
        <v>blanc</v>
      </c>
      <c r="I63" s="207"/>
      <c r="J63" s="93" t="str">
        <f>IF(Listes!D2=0,"blanc",
IF(Listes!D2=1,IF(X!F19&lt;&gt;"",X!F19,"-"),
IF(Listes!D2=2,IF(X!G19&lt;&gt;"",X!G19,"-"),
IF(Listes!D2=3,IF(X!H19&lt;&gt;"",X!H19,"-"),
IF(Listes!D2=4,IF(X!I19&lt;&gt;"",X!I19,"-"),
IF(Listes!D2=5,IF(X!J19&lt;&gt;"",X!J19,"-"),
IF(Listes!D2=6,IF(X!K19&lt;&gt;"",X!K19,"-"),
IF(Listes!D2=7,IF(X!L19&lt;&gt;"",X!L19,"-"),
IF(Listes!D2=8,IF(X!M19&lt;&gt;"",X!M19,"-"),
IF(Listes!D2=9,IF(X!N19&lt;&gt;"",X!N19,"-"),
IF(Listes!D2=10,IF(X!O19&lt;&gt;"",X!O19,"-"),
IF(Listes!D2=11,IF(X!P19&lt;&gt;"",X!P19,"-"),
IF(Listes!D2=12,IF(X!Q19&lt;&gt;"",X!Q19,"-"),"-")
)
)
)
)
)
)
)
)
)
)
)
)</f>
        <v>blanc</v>
      </c>
      <c r="K63" s="94" t="str">
        <f>IF(Listes!D2=0,"blanc",
IF(Listes!D2=1,IF(X!F20&lt;&gt;"",X!F20,"-"),
IF(Listes!D2=2,IF(X!G20&lt;&gt;"",X!G20,"-"),
IF(Listes!D2=3,IF(X!H20&lt;&gt;"",X!H20,"-"),
IF(Listes!D2=4,IF(X!I20&lt;&gt;"",X!I20,"-"),
IF(Listes!D2=5,IF(X!J20&lt;&gt;"",X!J20,"-"),
IF(Listes!D2=6,IF(X!K20&lt;&gt;"",X!K20,"-"),
IF(Listes!D2=7,IF(X!L20&lt;&gt;"",X!L20,"-"),
IF(Listes!D2=8,IF(X!M20&lt;&gt;"",X!M20,"-"),
IF(Listes!D2=9,IF(X!N20&lt;&gt;"",X!N20,"-"),
IF(Listes!D2=10,IF(X!O20&lt;&gt;"",X!O20,"-"),
IF(Listes!D2=11,IF(X!P20&lt;&gt;"",X!P20,"-"),
IF(Listes!D2=12,IF(X!Q20&lt;&gt;"",X!Q20,"-"),"-")
)
)
)
)
)
)
)
)
)
)
)
)</f>
        <v>blanc</v>
      </c>
      <c r="L63" s="207"/>
      <c r="M63" s="93" t="str">
        <f>IF(Listes!D2=0,"blanc",
IF(Listes!D2=1,IF(X!F21&lt;&gt;"",X!F21,"-"),
IF(Listes!D2=2,IF(X!G21&lt;&gt;"",X!G21,"-"),
IF(Listes!D2=3,IF(X!H21&lt;&gt;"",X!H21,"-"),
IF(Listes!D2=4,IF(X!I21&lt;&gt;"",X!I21,"-"),
IF(Listes!D2=5,IF(X!J21&lt;&gt;"",X!J21,"-"),
IF(Listes!D2=6,IF(X!K21&lt;&gt;"",X!K21,"-"),
IF(Listes!D2=7,IF(X!L21&lt;&gt;"",X!L21,"-"),
IF(Listes!D2=8,IF(X!M21&lt;&gt;"",X!M21,"-"),
IF(Listes!D2=9,IF(X!N21&lt;&gt;"",X!N21,"-"),
IF(Listes!D2=10,IF(X!O21&lt;&gt;"",X!O21,"-"),
IF(Listes!D2=11,IF(X!P21&lt;&gt;"",X!P21,"-"),
IF(Listes!D2=12,IF(X!Q21&lt;&gt;"",X!Q21,"-"),"-")
)
)
)
)
)
)
)
)
)
)
)
)</f>
        <v>blanc</v>
      </c>
      <c r="N63" s="94" t="str">
        <f>IF(Listes!D2=0,"blanc",
IF(Listes!D2=1,IF(X!F22&lt;&gt;"",X!F22,"-"),
IF(Listes!D2=2,IF(X!G22&lt;&gt;"",X!G22,"-"),
IF(Listes!D2=3,IF(X!H22&lt;&gt;"",X!H22,"-"),
IF(Listes!D2=4,IF(X!I22&lt;&gt;"",X!I22,"-"),
IF(Listes!D2=5,IF(X!J22&lt;&gt;"",X!J22,"-"),
IF(Listes!D2=6,IF(X!K22&lt;&gt;"",X!K22,"-"),
IF(Listes!D2=7,IF(X!L22&lt;&gt;"",X!L22,"-"),
IF(Listes!D2=8,IF(X!M22&lt;&gt;"",X!M22,"-"),
IF(Listes!D2=9,IF(X!N22&lt;&gt;"",X!N22,"-"),
IF(Listes!D2=10,IF(X!O22&lt;&gt;"",X!O22,"-"),
IF(Listes!D2=11,IF(X!P22&lt;&gt;"",X!P22,"-"),
IF(Listes!D2=12,IF(X!Q22&lt;&gt;"",X!Q22,"-"),"-")
)
)
)
)
)
)
)
)
)
)
)
)</f>
        <v>blanc</v>
      </c>
      <c r="O63" s="207"/>
      <c r="P63" s="95" t="str">
        <f>IF(Listes!D2=0,"blanc",
IF(Listes!D2=1,IF(X!F23&lt;&gt;"",X!F23,"-"),
IF(Listes!D2=2,IF(X!G23&lt;&gt;"",X!G23,"-"),
IF(Listes!D2=3,IF(X!H23&lt;&gt;"",X!H23,"-"),
IF(Listes!D2=4,IF(X!I23&lt;&gt;"",X!I23,"-"),
IF(Listes!D2=5,IF(X!J23&lt;&gt;"",X!J23,"-"),
IF(Listes!D2=6,IF(X!K23&lt;&gt;"",X!K23,"-"),
IF(Listes!D2=7,IF(X!L23&lt;&gt;"",X!L23,"-"),
IF(Listes!D2=8,IF(X!M23&lt;&gt;"",X!M23,"-"),
IF(Listes!D2=9,IF(X!N23&lt;&gt;"",X!N23,"-"),
IF(Listes!D2=10,IF(X!O23&lt;&gt;"",X!O23,"-"),
IF(Listes!D2=11,IF(X!P23&lt;&gt;"",X!P23,"-"),
IF(Listes!D2=12,IF(X!Q23&lt;&gt;"",X!Q23,"-"),"-")
)
)
)
)
)
)
)
)
)
)
)
)</f>
        <v>blanc</v>
      </c>
      <c r="Q63" s="40" t="str">
        <f>IF(Listes!D2=0,"blanc",
IF(Listes!D2=1,IF(X!F24&lt;&gt;"",X!F24,"-"),
IF(Listes!D2=2,IF(X!G24&lt;&gt;"",X!G24,"-"),
IF(Listes!D2=3,IF(X!H24&lt;&gt;"",X!H24,"-"),
IF(Listes!D2=4,IF(X!I24&lt;&gt;"",X!I24,"-"),
IF(Listes!D2=5,IF(X!J24&lt;&gt;"",X!J24,"-"),
IF(Listes!D2=6,IF(X!K24&lt;&gt;"",X!K24,"-"),
IF(Listes!D2=7,IF(X!L24&lt;&gt;"",X!L24,"-"),
IF(Listes!D2=8,IF(X!M24&lt;&gt;"",X!M24,"-"),
IF(Listes!D2=9,IF(X!N24&lt;&gt;"",X!N24,"-"),
IF(Listes!D2=10,IF(X!O24&lt;&gt;"",X!O24,"-"),
IF(Listes!D2=11,IF(X!P24&lt;&gt;"",X!P24,"-"),
IF(Listes!D2=12,IF(X!Q24&lt;&gt;"",X!Q24,"-"),"-")
)
)
)
)
)
)
)
)
)
)
)
)</f>
        <v>blanc</v>
      </c>
      <c r="R63" s="209"/>
      <c r="S63" s="87"/>
    </row>
    <row r="64" spans="2:19" ht="117" customHeight="1" thickBot="1" x14ac:dyDescent="0.3">
      <c r="B64" s="87"/>
      <c r="C64" s="219"/>
      <c r="D64" s="211"/>
      <c r="E64" s="211"/>
      <c r="F64" s="207"/>
      <c r="G64" s="211"/>
      <c r="H64" s="211"/>
      <c r="I64" s="207"/>
      <c r="J64" s="211"/>
      <c r="K64" s="211"/>
      <c r="L64" s="207"/>
      <c r="M64" s="211"/>
      <c r="N64" s="211"/>
      <c r="O64" s="207"/>
      <c r="P64" s="211"/>
      <c r="Q64" s="211"/>
      <c r="R64" s="209"/>
      <c r="S64" s="87"/>
    </row>
    <row r="65" spans="2:24" ht="24.95" customHeight="1" thickBot="1" x14ac:dyDescent="0.3">
      <c r="B65" s="87"/>
      <c r="C65" s="91" t="s">
        <v>125</v>
      </c>
      <c r="D65" s="96" t="s">
        <v>125</v>
      </c>
      <c r="E65" s="96" t="s">
        <v>125</v>
      </c>
      <c r="F65" s="96" t="s">
        <v>125</v>
      </c>
      <c r="G65" s="96" t="s">
        <v>125</v>
      </c>
      <c r="H65" s="96" t="s">
        <v>125</v>
      </c>
      <c r="I65" s="96" t="s">
        <v>125</v>
      </c>
      <c r="J65" s="96" t="s">
        <v>125</v>
      </c>
      <c r="K65" s="96" t="s">
        <v>125</v>
      </c>
      <c r="L65" s="96" t="s">
        <v>125</v>
      </c>
      <c r="M65" s="96" t="s">
        <v>125</v>
      </c>
      <c r="N65" s="96" t="s">
        <v>125</v>
      </c>
      <c r="O65" s="96" t="s">
        <v>125</v>
      </c>
      <c r="P65" s="96" t="s">
        <v>125</v>
      </c>
      <c r="Q65" s="96" t="s">
        <v>125</v>
      </c>
      <c r="R65" s="92" t="s">
        <v>125</v>
      </c>
      <c r="S65" s="87"/>
    </row>
    <row r="66" spans="2:24" ht="24" customHeight="1" thickBot="1" x14ac:dyDescent="0.3">
      <c r="B66" s="87"/>
      <c r="C66" s="91" t="s">
        <v>125</v>
      </c>
      <c r="D66" s="254" t="s">
        <v>115</v>
      </c>
      <c r="E66" s="254"/>
      <c r="F66" s="254"/>
      <c r="G66" s="254"/>
      <c r="H66" s="254"/>
      <c r="I66" s="254"/>
      <c r="J66" s="254"/>
      <c r="K66" s="254"/>
      <c r="L66" s="254"/>
      <c r="M66" s="254"/>
      <c r="N66" s="254"/>
      <c r="O66" s="254"/>
      <c r="P66" s="254"/>
      <c r="Q66" s="254"/>
      <c r="R66" s="92" t="s">
        <v>125</v>
      </c>
      <c r="S66" s="87"/>
    </row>
    <row r="67" spans="2:24" ht="117" customHeight="1" thickBot="1" x14ac:dyDescent="0.3">
      <c r="B67" s="87"/>
      <c r="C67" s="91" t="s">
        <v>125</v>
      </c>
      <c r="D67" s="97"/>
      <c r="E67" s="213" t="str">
        <f>IF(Listes!D2=0,"",
IF(Listes!D2=1,IF(X!U7&lt;&gt;"",X!U7,"-"),
IF(Listes!D2=2,IF(X!U10&lt;&gt;"",X!U10,"-"),
IF(Listes!D2=3,IF(X!U13&lt;&gt;"",X!U13,"-"),
IF(Listes!D2=4,IF(X!U16&lt;&gt;"",X!U16,"-"),
IF(Listes!D2=5,IF(X!U19&lt;&gt;"",X!U19,"-"),
IF(Listes!D2=6,IF(X!U22&lt;&gt;"",X!U22,"-"),
IF(Listes!D2=7,IF(X!U25&lt;&gt;"",X!U25,"-"),
IF(Listes!D2=8,IF(X!U28&lt;&gt;"",X!U28,"-"),
IF(Listes!D2=9,IF(X!U31&lt;&gt;"",X!U31,"-"),
IF(Listes!D2=10,IF(X!U34&lt;&gt;"",X!U34,"-"),
IF(Listes!D2=11,IF(X!U37&lt;&gt;"",X!U37,"-"),
IF(Listes!D2=12,IF(X!U40&lt;&gt;"",X!U40,"-"),
"")
)
)
)
)
)
)
)
)
)
)
)
)</f>
        <v/>
      </c>
      <c r="F67" s="213"/>
      <c r="G67" s="213"/>
      <c r="H67" s="213"/>
      <c r="I67" s="213"/>
      <c r="J67" s="213"/>
      <c r="K67" s="213"/>
      <c r="L67" s="213"/>
      <c r="M67" s="213"/>
      <c r="N67" s="213"/>
      <c r="O67" s="213"/>
      <c r="P67" s="213"/>
      <c r="Q67" s="98"/>
      <c r="R67" s="92" t="s">
        <v>125</v>
      </c>
      <c r="S67" s="87"/>
    </row>
    <row r="68" spans="2:24" ht="24.95" customHeight="1" x14ac:dyDescent="0.25">
      <c r="B68" s="87"/>
      <c r="C68" s="214" t="s">
        <v>86</v>
      </c>
      <c r="D68" s="215"/>
      <c r="E68" s="215"/>
      <c r="F68" s="215"/>
      <c r="G68" s="215"/>
      <c r="H68" s="215"/>
      <c r="I68" s="215"/>
      <c r="J68" s="215"/>
      <c r="K68" s="215"/>
      <c r="L68" s="215"/>
      <c r="M68" s="215"/>
      <c r="N68" s="215"/>
      <c r="O68" s="215"/>
      <c r="P68" s="215"/>
      <c r="Q68" s="215"/>
      <c r="R68" s="216"/>
      <c r="S68" s="87"/>
      <c r="X68" s="105"/>
    </row>
    <row r="69" spans="2:24" ht="24.95" customHeight="1" x14ac:dyDescent="0.25">
      <c r="B69" s="87"/>
      <c r="C69" s="218"/>
      <c r="D69" s="218"/>
      <c r="E69" s="218"/>
      <c r="F69" s="218"/>
      <c r="G69" s="218"/>
      <c r="H69" s="218"/>
      <c r="I69" s="218"/>
      <c r="J69" s="218"/>
      <c r="K69" s="218"/>
      <c r="L69" s="218"/>
      <c r="M69" s="218"/>
      <c r="N69" s="218"/>
      <c r="O69" s="218"/>
      <c r="P69" s="218"/>
      <c r="Q69" s="218"/>
      <c r="R69" s="218"/>
      <c r="S69" s="87"/>
      <c r="X69" s="105"/>
    </row>
    <row r="70" spans="2:24" ht="24.95" customHeight="1" x14ac:dyDescent="0.25">
      <c r="B70" s="87"/>
      <c r="C70" s="218"/>
      <c r="D70" s="218"/>
      <c r="E70" s="218"/>
      <c r="F70" s="218"/>
      <c r="G70" s="218"/>
      <c r="H70" s="218"/>
      <c r="I70" s="218"/>
      <c r="J70" s="218"/>
      <c r="K70" s="218"/>
      <c r="L70" s="218"/>
      <c r="M70" s="218"/>
      <c r="N70" s="218"/>
      <c r="O70" s="218"/>
      <c r="P70" s="218"/>
      <c r="Q70" s="218"/>
      <c r="R70" s="218"/>
      <c r="S70" s="87"/>
    </row>
    <row r="83" spans="13:13" ht="24" customHeight="1" x14ac:dyDescent="0.25">
      <c r="M83" s="105"/>
    </row>
  </sheetData>
  <sheetProtection algorithmName="SHA-512" hashValue="stzdi1nx0zzsgpOtMemTpMmwiKq0rOWzyRzwjmtr8/ksznAXfpjTMob7oQge28jKGeA5/JHTwBMllRTwlJglgg==" saltValue="JoSiooJdLZGuC5oWJDo1og==" spinCount="100000" sheet="1" objects="1" scenarios="1" selectLockedCells="1"/>
  <mergeCells count="162">
    <mergeCell ref="C70:R70"/>
    <mergeCell ref="M64:N64"/>
    <mergeCell ref="P64:Q64"/>
    <mergeCell ref="F58:F64"/>
    <mergeCell ref="C57:R57"/>
    <mergeCell ref="P49:Q49"/>
    <mergeCell ref="F43:F49"/>
    <mergeCell ref="I43:I49"/>
    <mergeCell ref="L43:L49"/>
    <mergeCell ref="O43:O49"/>
    <mergeCell ref="C54:R54"/>
    <mergeCell ref="C53:R53"/>
    <mergeCell ref="M49:N49"/>
    <mergeCell ref="E52:P52"/>
    <mergeCell ref="D51:Q51"/>
    <mergeCell ref="O58:O64"/>
    <mergeCell ref="D56:Q56"/>
    <mergeCell ref="R58:R64"/>
    <mergeCell ref="G62:H62"/>
    <mergeCell ref="J62:K62"/>
    <mergeCell ref="M62:N62"/>
    <mergeCell ref="P62:Q62"/>
    <mergeCell ref="P58:Q58"/>
    <mergeCell ref="D49:E49"/>
    <mergeCell ref="C4:R4"/>
    <mergeCell ref="D26:Q26"/>
    <mergeCell ref="D41:Q41"/>
    <mergeCell ref="D28:E28"/>
    <mergeCell ref="G28:H28"/>
    <mergeCell ref="J28:K28"/>
    <mergeCell ref="M28:N28"/>
    <mergeCell ref="P28:Q28"/>
    <mergeCell ref="D32:E32"/>
    <mergeCell ref="G32:H32"/>
    <mergeCell ref="J32:K32"/>
    <mergeCell ref="M32:N32"/>
    <mergeCell ref="P32:Q32"/>
    <mergeCell ref="L28:L34"/>
    <mergeCell ref="O28:O34"/>
    <mergeCell ref="R28:R34"/>
    <mergeCell ref="D31:E31"/>
    <mergeCell ref="K6:L6"/>
    <mergeCell ref="I6:J6"/>
    <mergeCell ref="D36:Q36"/>
    <mergeCell ref="E37:P37"/>
    <mergeCell ref="P34:Q34"/>
    <mergeCell ref="D9:Q9"/>
    <mergeCell ref="C28:C34"/>
    <mergeCell ref="F28:F34"/>
    <mergeCell ref="I28:I34"/>
    <mergeCell ref="D47:E47"/>
    <mergeCell ref="P43:Q43"/>
    <mergeCell ref="P47:Q47"/>
    <mergeCell ref="P45:Q45"/>
    <mergeCell ref="M43:N43"/>
    <mergeCell ref="G47:H47"/>
    <mergeCell ref="J47:K47"/>
    <mergeCell ref="M47:N47"/>
    <mergeCell ref="D43:E43"/>
    <mergeCell ref="G43:H43"/>
    <mergeCell ref="G31:H31"/>
    <mergeCell ref="C40:R40"/>
    <mergeCell ref="P31:Q31"/>
    <mergeCell ref="J45:K45"/>
    <mergeCell ref="M45:N45"/>
    <mergeCell ref="M31:N31"/>
    <mergeCell ref="C10:R10"/>
    <mergeCell ref="C11:C14"/>
    <mergeCell ref="D11:E11"/>
    <mergeCell ref="F11:F14"/>
    <mergeCell ref="G11:H11"/>
    <mergeCell ref="I11:I14"/>
    <mergeCell ref="J11:K11"/>
    <mergeCell ref="C8:R8"/>
    <mergeCell ref="D60:E60"/>
    <mergeCell ref="C55:R55"/>
    <mergeCell ref="G60:H60"/>
    <mergeCell ref="P60:Q60"/>
    <mergeCell ref="C27:R27"/>
    <mergeCell ref="L11:L14"/>
    <mergeCell ref="M11:N11"/>
    <mergeCell ref="O11:O14"/>
    <mergeCell ref="P11:Q11"/>
    <mergeCell ref="R11:R14"/>
    <mergeCell ref="D13:E14"/>
    <mergeCell ref="G13:H14"/>
    <mergeCell ref="J13:K14"/>
    <mergeCell ref="M13:N14"/>
    <mergeCell ref="P13:Q14"/>
    <mergeCell ref="C15:R15"/>
    <mergeCell ref="M34:N34"/>
    <mergeCell ref="D62:E62"/>
    <mergeCell ref="I58:I64"/>
    <mergeCell ref="L58:L64"/>
    <mergeCell ref="J58:K58"/>
    <mergeCell ref="M58:N58"/>
    <mergeCell ref="D58:E58"/>
    <mergeCell ref="G58:H58"/>
    <mergeCell ref="C58:C64"/>
    <mergeCell ref="J60:K60"/>
    <mergeCell ref="M60:N60"/>
    <mergeCell ref="D64:E64"/>
    <mergeCell ref="G64:H64"/>
    <mergeCell ref="J64:K64"/>
    <mergeCell ref="G61:H61"/>
    <mergeCell ref="J61:K61"/>
    <mergeCell ref="M61:N61"/>
    <mergeCell ref="D61:E61"/>
    <mergeCell ref="G49:H49"/>
    <mergeCell ref="J49:K49"/>
    <mergeCell ref="J43:K43"/>
    <mergeCell ref="D45:E45"/>
    <mergeCell ref="G45:H45"/>
    <mergeCell ref="C39:R39"/>
    <mergeCell ref="O16:O19"/>
    <mergeCell ref="P61:Q61"/>
    <mergeCell ref="C68:R68"/>
    <mergeCell ref="C69:R69"/>
    <mergeCell ref="D66:Q66"/>
    <mergeCell ref="E67:P67"/>
    <mergeCell ref="B3:S3"/>
    <mergeCell ref="B7:S7"/>
    <mergeCell ref="B4:B6"/>
    <mergeCell ref="S4:S6"/>
    <mergeCell ref="D46:E46"/>
    <mergeCell ref="G46:H46"/>
    <mergeCell ref="J46:K46"/>
    <mergeCell ref="M46:N46"/>
    <mergeCell ref="P46:Q46"/>
    <mergeCell ref="C5:R5"/>
    <mergeCell ref="R43:R49"/>
    <mergeCell ref="C43:C49"/>
    <mergeCell ref="C42:R42"/>
    <mergeCell ref="M30:N30"/>
    <mergeCell ref="P30:Q30"/>
    <mergeCell ref="D34:E34"/>
    <mergeCell ref="G34:H34"/>
    <mergeCell ref="J34:K34"/>
    <mergeCell ref="J31:K31"/>
    <mergeCell ref="P16:Q16"/>
    <mergeCell ref="R16:R19"/>
    <mergeCell ref="D18:E19"/>
    <mergeCell ref="G18:H19"/>
    <mergeCell ref="J18:K19"/>
    <mergeCell ref="M18:N19"/>
    <mergeCell ref="P18:Q19"/>
    <mergeCell ref="D30:E30"/>
    <mergeCell ref="G30:H30"/>
    <mergeCell ref="J30:K30"/>
    <mergeCell ref="D21:Q21"/>
    <mergeCell ref="E22:P22"/>
    <mergeCell ref="C23:R23"/>
    <mergeCell ref="C24:R24"/>
    <mergeCell ref="C25:R25"/>
    <mergeCell ref="C16:C19"/>
    <mergeCell ref="D16:E16"/>
    <mergeCell ref="F16:F19"/>
    <mergeCell ref="G16:H16"/>
    <mergeCell ref="I16:I19"/>
    <mergeCell ref="J16:K16"/>
    <mergeCell ref="L16:L19"/>
    <mergeCell ref="M16:N16"/>
  </mergeCells>
  <conditionalFormatting sqref="A1:XFD1048576">
    <cfRule type="cellIs" dxfId="12" priority="1" operator="equal">
      <formula>"-"</formula>
    </cfRule>
  </conditionalFormatting>
  <conditionalFormatting sqref="A25:XFD29 A31:XFD33 A41:XFD53 A56:XFD64 A9:Q12 A15:Q17 A3:B3 T3:XFD3 A4:XFD4 A5:C5 S5:XFD5 A6 C6:I6 K6 N6:R6 T6:XFD7 A7:B7 A8:C8 S8:XFD8 A9:XFD10 R9:XFD19 A13:P13 A14:O14 A15:XFD15 A18:P18 A19:O19 A20:XFD23 A24:C24 S24:XFD24 A30:D30 F30:G30 I30:J30 L30:M30 O30:P30 R30:XFD30 F34:G35 I34:J35 L34:M35 O34:P35 A34:D36 R34:XFD38 C35:R35 A37:C37 E37 A38:Q38 A39:C55 S39:XFD55 C65:R65 A65:D66 R65:XFD67 A67:C67 E67 C68:R68 A68:B69 S68:XFD70 C69 A70:C70 A79:XFD1048576">
    <cfRule type="cellIs" dxfId="11" priority="50" operator="equal">
      <formula>"fondRS"</formula>
    </cfRule>
  </conditionalFormatting>
  <conditionalFormatting sqref="A25:XFD35 A41:XFD53 A56:XFD65 A9:XFD12 A15:XFD17 A3:B3 T3:XFD3 A4:XFD4 A5:C5 S5:XFD5 A6 C6:I6 K6 N6:R6 T6:XFD7 A7:B7 A8:C8 S8:XFD8 A13:P13 R13:XFD14 A14:O14 A18:P18 R18:XFD19 A19:O19 A20:XFD23 A24:C24 S24:XFD24 A36:D36 R36:XFD37 A37:C37 E37 A38:XFD38 A39:C55 S39:XFD55 A66:D66 R66:XFD67 A67:C67 E67 C68:R68 A68:B69 S68:XFD70 C69 A70:C70 A79:XFD1048576">
    <cfRule type="cellIs" dxfId="10" priority="49" operator="equal">
      <formula>"couleurtitre"</formula>
    </cfRule>
  </conditionalFormatting>
  <conditionalFormatting sqref="D12:E12 G12:H12 J12:K12 M12:N12 P12:Q12 D17:E17 G17:H17 J17:K17 M17:N17 P17:Q17 D29:E29 G29:H29 J29:K29 M29:N29 P29:Q29 D33:E33 G33:H33 J33:K33 M33:N33 P33:Q33 D44:E44 G44:H44 J44:K44 M44:N44 P44:Q44 D48:E48 G48:H48 J48:K48 M48:N48 P48:Q48 D59:E59 G59:H59 J59:K59 M59:N59 P59:Q59 D63:E63 G63:H63 J63:K63 M63:N63 P63:Q63">
    <cfRule type="cellIs" dxfId="9" priority="3" operator="equal">
      <formula>"blanc"</formula>
    </cfRule>
  </conditionalFormatting>
  <conditionalFormatting sqref="E12 H12 Q12 E17 H17 K17 N17 Q17">
    <cfRule type="cellIs" dxfId="8" priority="21" operator="lessThan">
      <formula>0</formula>
    </cfRule>
    <cfRule type="cellIs" dxfId="7" priority="22" operator="greaterThan">
      <formula>0</formula>
    </cfRule>
    <cfRule type="cellIs" dxfId="6" priority="24" operator="equal">
      <formula>0</formula>
    </cfRule>
  </conditionalFormatting>
  <conditionalFormatting sqref="E29 H29 K29 N29 Q29 E33 H33 K33 N33 Q33 E44 H44 K44 N44 Q44 E48 H48 K48 N48 Q48 E59 H59 K59 N59 Q59 E63 H63 K63 N63 Q63">
    <cfRule type="cellIs" dxfId="5" priority="31" operator="lessThan">
      <formula>0</formula>
    </cfRule>
    <cfRule type="cellIs" dxfId="4" priority="32" operator="greaterThan">
      <formula>0</formula>
    </cfRule>
    <cfRule type="cellIs" dxfId="3" priority="48" operator="equal">
      <formula>0</formula>
    </cfRule>
  </conditionalFormatting>
  <conditionalFormatting sqref="K12 N12">
    <cfRule type="cellIs" dxfId="2" priority="18" operator="greaterThan">
      <formula>0</formula>
    </cfRule>
    <cfRule type="cellIs" dxfId="1" priority="19" operator="lessThan">
      <formula>0</formula>
    </cfRule>
    <cfRule type="cellIs" dxfId="0" priority="20" operator="equal">
      <formula>0</formula>
    </cfRule>
  </conditionalFormatting>
  <printOptions horizontalCentered="1"/>
  <pageMargins left="0.62992125984251968" right="0.62992125984251968" top="0.74803149606299213" bottom="0.55118110236220474" header="0.31496062992125984" footer="0.31496062992125984"/>
  <pageSetup scale="66" fitToHeight="0" orientation="landscape" r:id="rId1"/>
  <headerFooter>
    <oddFooter>&amp;CRapport produit le &amp;D
Page &amp;P de &amp;N</oddFooter>
  </headerFooter>
  <rowBreaks count="4" manualBreakCount="4">
    <brk id="24" min="2" max="17" man="1"/>
    <brk id="39" min="2" max="17" man="1"/>
    <brk id="39" min="2" max="17" man="1"/>
    <brk id="54" min="2" max="1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ADFEDC3-88F9-427D-99EF-0D2AFC7F7862}">
          <x14:formula1>
            <xm:f>Listes!$B$1:$B$13</xm:f>
          </x14:formula1>
          <xm:sqref>K6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C8201-7D62-40DB-B1DF-CC01F8268585}">
  <dimension ref="A1:D13"/>
  <sheetViews>
    <sheetView workbookViewId="0">
      <selection activeCell="B2" sqref="B2"/>
    </sheetView>
  </sheetViews>
  <sheetFormatPr baseColWidth="10" defaultRowHeight="15" x14ac:dyDescent="0.25"/>
  <cols>
    <col min="2" max="2" width="15.140625" style="27" bestFit="1" customWidth="1"/>
    <col min="4" max="4" width="17.7109375" bestFit="1" customWidth="1"/>
    <col min="5" max="5" width="14.28515625" customWidth="1"/>
  </cols>
  <sheetData>
    <row r="1" spans="1:4" x14ac:dyDescent="0.25">
      <c r="A1">
        <v>0</v>
      </c>
      <c r="B1" s="27" t="s">
        <v>120</v>
      </c>
      <c r="D1" s="28" t="s">
        <v>121</v>
      </c>
    </row>
    <row r="2" spans="1:4" x14ac:dyDescent="0.25">
      <c r="A2">
        <v>1</v>
      </c>
      <c r="B2" s="30">
        <f>Accueil!C14</f>
        <v>43465</v>
      </c>
      <c r="D2" s="29">
        <f xml:space="preserve"> INDEX(A1:A13, MATCH(Rapports!K6, B1:B13, 0 ) )</f>
        <v>0</v>
      </c>
    </row>
    <row r="3" spans="1:4" x14ac:dyDescent="0.25">
      <c r="A3">
        <v>2</v>
      </c>
      <c r="B3" s="30">
        <f>Accueil!C15</f>
        <v>43496</v>
      </c>
    </row>
    <row r="4" spans="1:4" x14ac:dyDescent="0.25">
      <c r="A4">
        <v>3</v>
      </c>
      <c r="B4" s="30">
        <f>Accueil!C16</f>
        <v>43524</v>
      </c>
    </row>
    <row r="5" spans="1:4" x14ac:dyDescent="0.25">
      <c r="A5">
        <v>4</v>
      </c>
      <c r="B5" s="30">
        <f>Accueil!C17</f>
        <v>43555</v>
      </c>
    </row>
    <row r="6" spans="1:4" x14ac:dyDescent="0.25">
      <c r="A6">
        <v>5</v>
      </c>
      <c r="B6" s="30">
        <f>Accueil!C18</f>
        <v>43585</v>
      </c>
    </row>
    <row r="7" spans="1:4" x14ac:dyDescent="0.25">
      <c r="A7">
        <v>6</v>
      </c>
      <c r="B7" s="30">
        <f>Accueil!C19</f>
        <v>43616</v>
      </c>
    </row>
    <row r="8" spans="1:4" x14ac:dyDescent="0.25">
      <c r="A8">
        <v>7</v>
      </c>
      <c r="B8" s="30">
        <f>Accueil!C20</f>
        <v>43646</v>
      </c>
    </row>
    <row r="9" spans="1:4" x14ac:dyDescent="0.25">
      <c r="A9">
        <v>8</v>
      </c>
      <c r="B9" s="30">
        <f>Accueil!C21</f>
        <v>43677</v>
      </c>
    </row>
    <row r="10" spans="1:4" x14ac:dyDescent="0.25">
      <c r="A10">
        <v>9</v>
      </c>
      <c r="B10" s="30">
        <f>Accueil!C22</f>
        <v>43708</v>
      </c>
    </row>
    <row r="11" spans="1:4" x14ac:dyDescent="0.25">
      <c r="A11">
        <v>10</v>
      </c>
      <c r="B11" s="30">
        <f>Accueil!C23</f>
        <v>43738</v>
      </c>
    </row>
    <row r="12" spans="1:4" x14ac:dyDescent="0.25">
      <c r="A12">
        <v>11</v>
      </c>
      <c r="B12" s="30">
        <f>Accueil!C24</f>
        <v>43769</v>
      </c>
    </row>
    <row r="13" spans="1:4" x14ac:dyDescent="0.25">
      <c r="A13">
        <v>12</v>
      </c>
      <c r="B13" s="30">
        <f>Accueil!C25</f>
        <v>43799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A6347-4BA6-4D8E-9015-720836233615}">
  <dimension ref="A1"/>
  <sheetViews>
    <sheetView zoomScale="85" zoomScaleNormal="85" workbookViewId="0">
      <selection activeCell="C16" sqref="C16"/>
    </sheetView>
  </sheetViews>
  <sheetFormatPr baseColWidth="10"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Accueil</vt:lpstr>
      <vt:lpstr>Ga</vt:lpstr>
      <vt:lpstr>FB</vt:lpstr>
      <vt:lpstr>In</vt:lpstr>
      <vt:lpstr>X</vt:lpstr>
      <vt:lpstr>Rapports</vt:lpstr>
      <vt:lpstr>Listes</vt:lpstr>
      <vt:lpstr>Graphiques</vt:lpstr>
      <vt:lpstr>Rapports!Impression_des_titres</vt:lpstr>
      <vt:lpstr>FB!Zone_d_impression</vt:lpstr>
      <vt:lpstr>Ga!Zone_d_impression</vt:lpstr>
      <vt:lpstr>In!Zone_d_impression</vt:lpstr>
      <vt:lpstr>Rapports!Zone_d_impression</vt:lpstr>
      <vt:lpstr>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Chantale Pelletier</cp:lastModifiedBy>
  <cp:lastPrinted>2023-07-21T02:32:03Z</cp:lastPrinted>
  <dcterms:created xsi:type="dcterms:W3CDTF">2017-04-03T12:09:18Z</dcterms:created>
  <dcterms:modified xsi:type="dcterms:W3CDTF">2023-09-26T14:19:20Z</dcterms:modified>
  <cp:contentStatus/>
</cp:coreProperties>
</file>